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440" windowHeight="7470" tabRatio="921"/>
  </bookViews>
  <sheets>
    <sheet name="дод3" sheetId="12" r:id="rId1"/>
  </sheets>
  <definedNames>
    <definedName name="_xlnm.Print_Titles" localSheetId="0">дод3!$B:$B,дод3!$7:$16</definedName>
    <definedName name="_xlnm.Print_Area" localSheetId="0">дод3!$A$1:$AY$54</definedName>
  </definedNames>
  <calcPr calcId="125725" fullCalcOnLoad="1"/>
</workbook>
</file>

<file path=xl/calcChain.xml><?xml version="1.0" encoding="utf-8"?>
<calcChain xmlns="http://schemas.openxmlformats.org/spreadsheetml/2006/main">
  <c r="AT44" i="12"/>
  <c r="AU44"/>
  <c r="AV44"/>
  <c r="AW44"/>
  <c r="AX44"/>
  <c r="AS34"/>
  <c r="AS35"/>
  <c r="AS36"/>
  <c r="AS37"/>
  <c r="AS38"/>
  <c r="AS39"/>
  <c r="AS40"/>
  <c r="AS41"/>
  <c r="AS42"/>
  <c r="AS43"/>
  <c r="AY46"/>
  <c r="AY47"/>
  <c r="AY48"/>
  <c r="AY50"/>
  <c r="AY45"/>
  <c r="AR25"/>
  <c r="AR28"/>
  <c r="AR32"/>
  <c r="AR17"/>
  <c r="AR44" s="1"/>
  <c r="P49"/>
  <c r="AW51"/>
  <c r="AX51"/>
  <c r="BM51"/>
  <c r="AS18"/>
  <c r="AY18" s="1"/>
  <c r="AS19"/>
  <c r="AY19" s="1"/>
  <c r="AS20"/>
  <c r="AY20" s="1"/>
  <c r="AS21"/>
  <c r="AY21" s="1"/>
  <c r="AS22"/>
  <c r="AY22" s="1"/>
  <c r="AS23"/>
  <c r="AY23" s="1"/>
  <c r="AS24"/>
  <c r="AY24" s="1"/>
  <c r="AS25"/>
  <c r="AY25" s="1"/>
  <c r="AS26"/>
  <c r="AY26" s="1"/>
  <c r="AS27"/>
  <c r="AY27" s="1"/>
  <c r="AS28"/>
  <c r="AY28" s="1"/>
  <c r="AS29"/>
  <c r="AY29" s="1"/>
  <c r="AS30"/>
  <c r="AY30" s="1"/>
  <c r="AS31"/>
  <c r="AY31" s="1"/>
  <c r="AS32"/>
  <c r="AY32" s="1"/>
  <c r="AS33"/>
  <c r="AY33" s="1"/>
  <c r="AS17"/>
  <c r="AS44" s="1"/>
  <c r="AS51" s="1"/>
  <c r="AZ44"/>
  <c r="BA44"/>
  <c r="BB44"/>
  <c r="BC44"/>
  <c r="BD44"/>
  <c r="BE44"/>
  <c r="BF44"/>
  <c r="BG44"/>
  <c r="BG51"/>
  <c r="BH44"/>
  <c r="BI44"/>
  <c r="BI51" s="1"/>
  <c r="BJ44"/>
  <c r="BK44"/>
  <c r="BL44"/>
  <c r="BL51"/>
  <c r="BM44"/>
  <c r="BN44"/>
  <c r="BN51" s="1"/>
  <c r="BO44"/>
  <c r="BP44"/>
  <c r="BQ44"/>
  <c r="BR44"/>
  <c r="BS44"/>
  <c r="BT44"/>
  <c r="D44"/>
  <c r="E44"/>
  <c r="F44"/>
  <c r="G44"/>
  <c r="G51" s="1"/>
  <c r="H44"/>
  <c r="H51" s="1"/>
  <c r="I44"/>
  <c r="I51"/>
  <c r="I59" s="1"/>
  <c r="J44"/>
  <c r="K44"/>
  <c r="L44"/>
  <c r="M44"/>
  <c r="N44"/>
  <c r="O44"/>
  <c r="P44"/>
  <c r="P51" s="1"/>
  <c r="Q44"/>
  <c r="R44"/>
  <c r="S44"/>
  <c r="T44"/>
  <c r="U44"/>
  <c r="V44"/>
  <c r="W44"/>
  <c r="X44"/>
  <c r="Y44"/>
  <c r="Z44"/>
  <c r="AA44"/>
  <c r="AA51"/>
  <c r="AB44"/>
  <c r="AC44"/>
  <c r="AD44"/>
  <c r="AE44"/>
  <c r="AF44"/>
  <c r="AG44"/>
  <c r="AH44"/>
  <c r="AH51"/>
  <c r="AI44"/>
  <c r="AJ44"/>
  <c r="AK44"/>
  <c r="AL44"/>
  <c r="AM44"/>
  <c r="AN44"/>
  <c r="AO44"/>
  <c r="AP44"/>
  <c r="AQ44"/>
  <c r="C44"/>
  <c r="AV49"/>
  <c r="AV51" s="1"/>
  <c r="AS49"/>
  <c r="AY49" s="1"/>
  <c r="AT49"/>
  <c r="AT51" s="1"/>
  <c r="AU49"/>
  <c r="AU51" s="1"/>
  <c r="AU58"/>
  <c r="AC49"/>
  <c r="AC51" s="1"/>
  <c r="AD49"/>
  <c r="AD51" s="1"/>
  <c r="AD58" s="1"/>
  <c r="AE49"/>
  <c r="AE51"/>
  <c r="AF49"/>
  <c r="AF51"/>
  <c r="AH49"/>
  <c r="AI49"/>
  <c r="AI51" s="1"/>
  <c r="AJ49"/>
  <c r="AJ51"/>
  <c r="AK49"/>
  <c r="AK51"/>
  <c r="AK58" s="1"/>
  <c r="AL49"/>
  <c r="AL51" s="1"/>
  <c r="AL59" s="1"/>
  <c r="AM49"/>
  <c r="AM51" s="1"/>
  <c r="AM58" s="1"/>
  <c r="AO49"/>
  <c r="AO51" s="1"/>
  <c r="AP49"/>
  <c r="AP51" s="1"/>
  <c r="AQ49"/>
  <c r="AQ51" s="1"/>
  <c r="AQ58" s="1"/>
  <c r="Q49"/>
  <c r="Q51"/>
  <c r="R49"/>
  <c r="R51"/>
  <c r="R58" s="1"/>
  <c r="S49"/>
  <c r="S51" s="1"/>
  <c r="S58" s="1"/>
  <c r="T49"/>
  <c r="T51"/>
  <c r="T58" s="1"/>
  <c r="U45"/>
  <c r="U49"/>
  <c r="U51"/>
  <c r="V49"/>
  <c r="V51"/>
  <c r="W45"/>
  <c r="W49"/>
  <c r="X49"/>
  <c r="X51"/>
  <c r="Z49"/>
  <c r="Z51"/>
  <c r="AA49"/>
  <c r="AB49"/>
  <c r="AB51" s="1"/>
  <c r="AB58" s="1"/>
  <c r="D49"/>
  <c r="D51"/>
  <c r="E49"/>
  <c r="E51"/>
  <c r="F49"/>
  <c r="F51"/>
  <c r="H49"/>
  <c r="J49"/>
  <c r="J51" s="1"/>
  <c r="L49"/>
  <c r="L51" s="1"/>
  <c r="M49"/>
  <c r="M51" s="1"/>
  <c r="N49"/>
  <c r="N51" s="1"/>
  <c r="O45"/>
  <c r="O49"/>
  <c r="O51"/>
  <c r="O58" s="1"/>
  <c r="C49"/>
  <c r="C51" s="1"/>
  <c r="K46"/>
  <c r="K49" s="1"/>
  <c r="K51" s="1"/>
  <c r="K58" s="1"/>
  <c r="AG46"/>
  <c r="AR46"/>
  <c r="AN46"/>
  <c r="K48"/>
  <c r="AG48"/>
  <c r="AR48" s="1"/>
  <c r="AR49" s="1"/>
  <c r="AN48"/>
  <c r="AN45"/>
  <c r="AR58"/>
  <c r="AP56"/>
  <c r="AO56"/>
  <c r="AA55"/>
  <c r="Z55"/>
  <c r="AN50"/>
  <c r="AG50"/>
  <c r="Y50"/>
  <c r="W50"/>
  <c r="W51"/>
  <c r="K50"/>
  <c r="AN47"/>
  <c r="AN49" s="1"/>
  <c r="AN51" s="1"/>
  <c r="AG47"/>
  <c r="Y47"/>
  <c r="Y49" s="1"/>
  <c r="Y51" s="1"/>
  <c r="K47"/>
  <c r="AG45"/>
  <c r="Y45"/>
  <c r="K45"/>
  <c r="AR45" s="1"/>
  <c r="BB47"/>
  <c r="BB45"/>
  <c r="BC48"/>
  <c r="BD48" s="1"/>
  <c r="BB50"/>
  <c r="BB49"/>
  <c r="BB51" s="1"/>
  <c r="BB48"/>
  <c r="BB46"/>
  <c r="BE50"/>
  <c r="BE45"/>
  <c r="BC45"/>
  <c r="BH50"/>
  <c r="BH51" s="1"/>
  <c r="BC46"/>
  <c r="AZ46"/>
  <c r="AZ47"/>
  <c r="AZ45"/>
  <c r="BC49"/>
  <c r="BC51" s="1"/>
  <c r="BC47"/>
  <c r="BH46"/>
  <c r="AZ48"/>
  <c r="BA48" s="1"/>
  <c r="AR47"/>
  <c r="AZ49"/>
  <c r="BA49" s="1"/>
  <c r="BH47"/>
  <c r="AG49"/>
  <c r="AG51" s="1"/>
  <c r="BA50"/>
  <c r="BA45"/>
  <c r="BH45"/>
  <c r="BH48"/>
  <c r="BD50"/>
  <c r="BD49"/>
  <c r="BD45"/>
  <c r="BD51"/>
  <c r="BJ50"/>
  <c r="BA46"/>
  <c r="BE48"/>
  <c r="BJ48"/>
  <c r="BK48"/>
  <c r="BF45"/>
  <c r="BJ45"/>
  <c r="BK45" s="1"/>
  <c r="BJ47"/>
  <c r="BK47" s="1"/>
  <c r="BE47"/>
  <c r="BD47"/>
  <c r="BE46"/>
  <c r="BJ46"/>
  <c r="BK46" s="1"/>
  <c r="BD46"/>
  <c r="BD57" s="1"/>
  <c r="BA47"/>
  <c r="BA57"/>
  <c r="BH49"/>
  <c r="BE49"/>
  <c r="BE51" s="1"/>
  <c r="BJ49"/>
  <c r="BF51"/>
  <c r="BF56"/>
  <c r="BF57" s="1"/>
  <c r="D58"/>
  <c r="D59"/>
  <c r="E58"/>
  <c r="E59"/>
  <c r="Z58"/>
  <c r="Z56"/>
  <c r="AF59"/>
  <c r="AF58"/>
  <c r="AE59"/>
  <c r="AE58"/>
  <c r="W58"/>
  <c r="W59"/>
  <c r="F58"/>
  <c r="F59"/>
  <c r="Z57"/>
  <c r="BK50"/>
  <c r="BK49"/>
  <c r="AZ51"/>
  <c r="BK51" l="1"/>
  <c r="BA51"/>
  <c r="AU59"/>
  <c r="AG58"/>
  <c r="AG59"/>
  <c r="Z62"/>
  <c r="Y59"/>
  <c r="Y58"/>
  <c r="AN59"/>
  <c r="AN58"/>
  <c r="AO62"/>
  <c r="C58"/>
  <c r="C59"/>
  <c r="AP55"/>
  <c r="AP57" s="1"/>
  <c r="AP58"/>
  <c r="H58"/>
  <c r="H59"/>
  <c r="J58"/>
  <c r="J59"/>
  <c r="AO58"/>
  <c r="AO55"/>
  <c r="AO57" s="1"/>
  <c r="AR51"/>
  <c r="AR56" s="1"/>
  <c r="AA56"/>
  <c r="AA57" s="1"/>
  <c r="BJ51"/>
  <c r="AY17"/>
  <c r="AY44" s="1"/>
  <c r="AY51" s="1"/>
</calcChain>
</file>

<file path=xl/sharedStrings.xml><?xml version="1.0" encoding="utf-8"?>
<sst xmlns="http://schemas.openxmlformats.org/spreadsheetml/2006/main" count="135" uniqueCount="121">
  <si>
    <t>Контроль</t>
  </si>
  <si>
    <t>в т.ч. на:</t>
  </si>
  <si>
    <r>
      <t xml:space="preserve">СФ Інші субвенції </t>
    </r>
    <r>
      <rPr>
        <b/>
        <sz val="14"/>
        <rFont val="Times New Roman"/>
        <family val="1"/>
        <charset val="204"/>
      </rPr>
      <t>дод</t>
    </r>
    <r>
      <rPr>
        <sz val="14"/>
        <rFont val="Times New Roman"/>
        <family val="1"/>
        <charset val="204"/>
      </rPr>
      <t xml:space="preserve"> усі ГРК</t>
    </r>
  </si>
  <si>
    <t>Баланс</t>
  </si>
  <si>
    <t>на придбання житла</t>
  </si>
  <si>
    <t>житло дітям</t>
  </si>
  <si>
    <t>виконання депутатських повноважень</t>
  </si>
  <si>
    <t>на виконання депутатських повноважень</t>
  </si>
  <si>
    <t xml:space="preserve">придбання медикаментів та виробів медичного призначення для забезпечення швидкої медичної допомоги </t>
  </si>
  <si>
    <t>Код</t>
  </si>
  <si>
    <t>З.Ф. ПЕРЕВІРКА : Додаток 5 =додатку 5.1.</t>
  </si>
  <si>
    <t>С.Ф. ПЕРЕВІРКА : Додаток 5 =додатку 5.1.</t>
  </si>
  <si>
    <t>Державний бюджет</t>
  </si>
  <si>
    <t>з них:</t>
  </si>
  <si>
    <t>в тому числі:</t>
  </si>
  <si>
    <t>грн.</t>
  </si>
  <si>
    <r>
      <t xml:space="preserve">ЗФ Інші субвенції </t>
    </r>
    <r>
      <rPr>
        <b/>
        <sz val="14"/>
        <color indexed="10"/>
        <rFont val="Times New Roman"/>
        <family val="1"/>
        <charset val="204"/>
      </rPr>
      <t>дод</t>
    </r>
    <r>
      <rPr>
        <sz val="14"/>
        <color indexed="10"/>
        <rFont val="Times New Roman"/>
        <family val="1"/>
        <charset val="204"/>
      </rPr>
      <t xml:space="preserve"> усі ГРК</t>
    </r>
  </si>
  <si>
    <t>придбання витратних матеріалів для закладів охорони здоров"я та лікарських засобів для інгаляційної анестезії</t>
  </si>
  <si>
    <t>Разом по бюджетах ОТГ</t>
  </si>
  <si>
    <t>інші</t>
  </si>
  <si>
    <t xml:space="preserve">в т.ч.: </t>
  </si>
  <si>
    <t xml:space="preserve"> </t>
  </si>
  <si>
    <t>Інші субвенції ЗФ+СФ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</si>
  <si>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</si>
  <si>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</si>
  <si>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</si>
  <si>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</si>
  <si>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 xml:space="preserve"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захисту»;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
 за рахунок відповідної субвенції з державного бюджету
</t>
  </si>
  <si>
    <t>06501000000</t>
  </si>
  <si>
    <t>06525000000</t>
  </si>
  <si>
    <t>06545000000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</si>
  <si>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</si>
  <si>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на:</t>
  </si>
  <si>
    <t>пільгове медичне обслуговування осіб, які постраждали внаслідок Чорнобильської катастрофи</t>
  </si>
  <si>
    <t>придбання пристроїв для програвання компакт-дисків із звуковим записом для закладів загальної середньої освіти з метою створення умов для підготовки та проведення зовнішнього незалежного оцінювання з іноземних мов (видатки розвитку)</t>
  </si>
  <si>
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</si>
  <si>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в тому числі  на :</t>
  </si>
  <si>
    <t xml:space="preserve">придбання обладнання для кабінетів української мови в закладах загальної середньої освіти з навчанням мовами національних меншин (у тому числі придбання електронних фліпчартів та мобільних стендів
до них для шкіл з навчанням румунською та угорською мовами) (видатки розвитку)
</t>
  </si>
  <si>
    <t>Субвенція з місцевого бюджету на співфінансування інвестиційних проектів (на створення регіонального центру надання адміністративних послуг у м.Житомирі, підтримка його функціонування та облаштування)</t>
  </si>
  <si>
    <t>Субвенція з місцевого бюджету за рахунок залишку коштів медичної субвенції, що утворився на початок бюджетного періоду (цільові видатки на  лікування хворих на цукровий та нецукровий діабет)</t>
  </si>
  <si>
    <t>Субвенція з місцевого бюджету на здійснення природоохоронних заходів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</si>
  <si>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 1 статті 10 Закону України "Про статус ветеранів війни, гарантії їх соціального захисту",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пов"язаних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відпдвідної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</si>
  <si>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</si>
  <si>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КОНТРОЛЬ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</si>
  <si>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</si>
  <si>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 xml:space="preserve"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 </t>
  </si>
  <si>
    <t xml:space="preserve"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</si>
  <si>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</si>
  <si>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оплату за проведення корекційно-розвиткових занять і придбання спеціальних засобів корекції для учнів інклюзивних класів (видатки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</si>
  <si>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</si>
  <si>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в тому числі цільові видатки на:</t>
  </si>
  <si>
    <t xml:space="preserve"> медичне обслуговування внутрішньо переміщених осіб </t>
  </si>
  <si>
    <t>лікування хворих на цукровий та нецукровий діабет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</si>
  <si>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 (на зимове утримання місцевих доріг)</t>
  </si>
  <si>
    <t>(грн)</t>
  </si>
  <si>
    <t>Усього</t>
  </si>
  <si>
    <t>Субвенція з місцевого бюджету за рахунок залишку коштів освітньої субвенції, що утворився на початок бюджетного періоду, Усього</t>
  </si>
  <si>
    <t>Інші субвенції з місцевого бюджету, Усього</t>
  </si>
  <si>
    <t>усього</t>
  </si>
  <si>
    <t>Х</t>
  </si>
  <si>
    <t>УСЬОГО</t>
  </si>
  <si>
    <t>Міжбюджетні трансферти на 2019 рік</t>
  </si>
  <si>
    <t>Трансферти з інших місцевих бюджетів</t>
  </si>
  <si>
    <t>Найменування бюджету - одержувача/надавача міжбюджетного трансферту</t>
  </si>
  <si>
    <t>субвенції</t>
  </si>
  <si>
    <t>найменування трансферту</t>
  </si>
  <si>
    <t>Трансферти іншим бюджетам</t>
  </si>
  <si>
    <t>дотації на:</t>
  </si>
  <si>
    <t>субвенції загального фонду на:</t>
  </si>
  <si>
    <t>субвенції спеціального фонду на :</t>
  </si>
  <si>
    <t>оплату праці педагогічних працівників інклюзивно-ресурсних центрів</t>
  </si>
  <si>
    <t>Бюджет Високівської сільської об’єднаної територіальної громади</t>
  </si>
  <si>
    <t>Бюджет Вільської сільської об’єднаної територіальної громади</t>
  </si>
  <si>
    <t>Бюджет Оліївської сільської об’єднаної територіальної громади</t>
  </si>
  <si>
    <t>Черняхівської районної ради</t>
  </si>
  <si>
    <t>VII скликання від 21.12.2018 року</t>
  </si>
  <si>
    <t>Заступник голови ради</t>
  </si>
  <si>
    <t>В.Р.Троценко</t>
  </si>
  <si>
    <t>Андріївська с/р</t>
  </si>
  <si>
    <t>Бежівська с/р</t>
  </si>
  <si>
    <t>Великогорбашівська с/р</t>
  </si>
  <si>
    <t>Видиборська с/р</t>
  </si>
  <si>
    <t>Горбулівська с/р</t>
  </si>
  <si>
    <t>Дівочківська с/р</t>
  </si>
  <si>
    <t>Жадьківська с/р</t>
  </si>
  <si>
    <t>Клітищенська с/р</t>
  </si>
  <si>
    <t>Очеретянська с/р</t>
  </si>
  <si>
    <t>Пекарщинська с/р</t>
  </si>
  <si>
    <t>Салівська с/р</t>
  </si>
  <si>
    <t>Селецька с/р</t>
  </si>
  <si>
    <t>Селянщинська с/р</t>
  </si>
  <si>
    <t>Сліпчицька с/р</t>
  </si>
  <si>
    <t>Стиртівська с/р</t>
  </si>
  <si>
    <t>Черняхівська селищна рада</t>
  </si>
  <si>
    <t>Головинська селищна рада</t>
  </si>
  <si>
    <t>Інша субвенція з місцевого бюджету, усього</t>
  </si>
  <si>
    <t>в т.ч.</t>
  </si>
  <si>
    <t>на дошкільні заклади освіти, усього</t>
  </si>
  <si>
    <t>відповідно до абзацу 4 п.20 розділу VI БКУ</t>
  </si>
  <si>
    <t>на заклади культури, усього</t>
  </si>
  <si>
    <t>Додаток  3</t>
  </si>
  <si>
    <t xml:space="preserve">Разом по сільських та селищних бюджетах </t>
  </si>
  <si>
    <t>Обласний бюджет Житомирської області</t>
  </si>
  <si>
    <t>до рішення двадцять восьмої  сесії</t>
  </si>
  <si>
    <t>06322501000</t>
  </si>
  <si>
    <t>06322502000</t>
  </si>
  <si>
    <t>06322503000</t>
  </si>
  <si>
    <t>06322505000</t>
  </si>
  <si>
    <t>06322507000</t>
  </si>
  <si>
    <t>06322509000</t>
  </si>
  <si>
    <t>06322510000</t>
  </si>
  <si>
    <t>06322513000</t>
  </si>
  <si>
    <t>06322516000</t>
  </si>
  <si>
    <t>06322517000</t>
  </si>
  <si>
    <t>06322518000</t>
  </si>
  <si>
    <t>06322519000</t>
  </si>
  <si>
    <t>06322520000</t>
  </si>
  <si>
    <t>06322521000</t>
  </si>
  <si>
    <t>06322522000</t>
  </si>
  <si>
    <t>06322401000</t>
  </si>
  <si>
    <t>06322402000</t>
  </si>
</sst>
</file>

<file path=xl/styles.xml><?xml version="1.0" encoding="utf-8"?>
<styleSheet xmlns="http://schemas.openxmlformats.org/spreadsheetml/2006/main">
  <numFmts count="4">
    <numFmt numFmtId="169" formatCode="_-* #,##0\ _₽_-;\-* #,##0\ _₽_-;_-* &quot;-&quot;\ _₽_-;_-@_-"/>
    <numFmt numFmtId="175" formatCode="_-* #,##0.00_р_._-;\-* #,##0.00_р_._-;_-* &quot;-&quot;??_р_._-;_-@_-"/>
    <numFmt numFmtId="176" formatCode="0.0"/>
    <numFmt numFmtId="177" formatCode="0.000"/>
  </numFmts>
  <fonts count="28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3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8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Helv"/>
      <charset val="204"/>
    </font>
    <font>
      <sz val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6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sz val="24"/>
      <color indexed="10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8" fillId="0" borderId="0"/>
    <xf numFmtId="0" fontId="14" fillId="0" borderId="0"/>
    <xf numFmtId="0" fontId="18" fillId="0" borderId="0"/>
    <xf numFmtId="175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54">
    <xf numFmtId="0" fontId="0" fillId="0" borderId="0" xfId="0"/>
    <xf numFmtId="0" fontId="4" fillId="0" borderId="0" xfId="0" applyFont="1"/>
    <xf numFmtId="0" fontId="2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176" fontId="7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176" fontId="7" fillId="0" borderId="0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176" fontId="3" fillId="0" borderId="0" xfId="0" applyNumberFormat="1" applyFont="1" applyBorder="1" applyAlignment="1"/>
    <xf numFmtId="0" fontId="4" fillId="0" borderId="0" xfId="0" applyFont="1" applyBorder="1"/>
    <xf numFmtId="0" fontId="8" fillId="0" borderId="1" xfId="0" applyFont="1" applyBorder="1" applyAlignment="1">
      <alignment horizontal="left" wrapText="1"/>
    </xf>
    <xf numFmtId="3" fontId="7" fillId="0" borderId="1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left" wrapText="1"/>
    </xf>
    <xf numFmtId="176" fontId="3" fillId="0" borderId="0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center"/>
    </xf>
    <xf numFmtId="0" fontId="7" fillId="0" borderId="0" xfId="0" applyFont="1"/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/>
    <xf numFmtId="3" fontId="4" fillId="0" borderId="1" xfId="0" applyNumberFormat="1" applyFont="1" applyBorder="1"/>
    <xf numFmtId="0" fontId="4" fillId="0" borderId="0" xfId="0" applyFont="1" applyAlignment="1">
      <alignment horizontal="right"/>
    </xf>
    <xf numFmtId="4" fontId="4" fillId="0" borderId="0" xfId="0" applyNumberFormat="1" applyFont="1"/>
    <xf numFmtId="4" fontId="4" fillId="0" borderId="0" xfId="0" applyNumberFormat="1" applyFont="1" applyBorder="1"/>
    <xf numFmtId="0" fontId="11" fillId="0" borderId="0" xfId="0" applyFont="1" applyBorder="1" applyAlignment="1">
      <alignment horizontal="left" wrapText="1"/>
    </xf>
    <xf numFmtId="176" fontId="12" fillId="0" borderId="0" xfId="0" applyNumberFormat="1" applyFont="1" applyBorder="1" applyAlignment="1">
      <alignment horizontal="center"/>
    </xf>
    <xf numFmtId="0" fontId="13" fillId="0" borderId="0" xfId="0" applyFont="1"/>
    <xf numFmtId="4" fontId="13" fillId="0" borderId="0" xfId="0" applyNumberFormat="1" applyFont="1"/>
    <xf numFmtId="176" fontId="12" fillId="0" borderId="0" xfId="0" applyNumberFormat="1" applyFont="1" applyFill="1" applyBorder="1" applyAlignment="1">
      <alignment horizontal="center"/>
    </xf>
    <xf numFmtId="3" fontId="13" fillId="0" borderId="0" xfId="0" applyNumberFormat="1" applyFont="1"/>
    <xf numFmtId="0" fontId="8" fillId="0" borderId="0" xfId="0" applyFont="1" applyFill="1" applyAlignment="1">
      <alignment horizontal="right"/>
    </xf>
    <xf numFmtId="3" fontId="4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4" fontId="13" fillId="0" borderId="0" xfId="0" applyNumberFormat="1" applyFont="1" applyFill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/>
    <xf numFmtId="3" fontId="15" fillId="0" borderId="0" xfId="0" applyNumberFormat="1" applyFont="1"/>
    <xf numFmtId="3" fontId="15" fillId="0" borderId="1" xfId="0" applyNumberFormat="1" applyFont="1" applyBorder="1"/>
    <xf numFmtId="4" fontId="16" fillId="0" borderId="0" xfId="0" applyNumberFormat="1" applyFont="1"/>
    <xf numFmtId="4" fontId="17" fillId="0" borderId="0" xfId="0" applyNumberFormat="1" applyFont="1"/>
    <xf numFmtId="4" fontId="4" fillId="0" borderId="2" xfId="0" applyNumberFormat="1" applyFont="1" applyBorder="1"/>
    <xf numFmtId="0" fontId="13" fillId="0" borderId="2" xfId="0" applyFont="1" applyBorder="1" applyAlignment="1">
      <alignment wrapText="1"/>
    </xf>
    <xf numFmtId="3" fontId="15" fillId="0" borderId="2" xfId="0" applyNumberFormat="1" applyFont="1" applyBorder="1"/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15" fillId="0" borderId="0" xfId="0" applyNumberFormat="1" applyFont="1"/>
    <xf numFmtId="0" fontId="2" fillId="0" borderId="0" xfId="5" applyFont="1" applyAlignment="1">
      <alignment horizontal="right"/>
    </xf>
    <xf numFmtId="3" fontId="4" fillId="0" borderId="0" xfId="0" applyNumberFormat="1" applyFont="1" applyFill="1"/>
    <xf numFmtId="0" fontId="15" fillId="0" borderId="3" xfId="0" applyFont="1" applyBorder="1"/>
    <xf numFmtId="0" fontId="15" fillId="0" borderId="4" xfId="0" applyFont="1" applyBorder="1"/>
    <xf numFmtId="0" fontId="15" fillId="0" borderId="2" xfId="0" applyFont="1" applyBorder="1"/>
    <xf numFmtId="3" fontId="7" fillId="0" borderId="0" xfId="8" applyNumberFormat="1" applyFont="1" applyBorder="1" applyAlignment="1">
      <alignment horizontal="center"/>
    </xf>
    <xf numFmtId="177" fontId="4" fillId="0" borderId="0" xfId="6" applyNumberFormat="1" applyFont="1" applyFill="1" applyBorder="1" applyAlignment="1">
      <alignment horizontal="center" vertical="center" wrapText="1"/>
    </xf>
    <xf numFmtId="3" fontId="7" fillId="0" borderId="0" xfId="0" applyNumberFormat="1" applyFont="1"/>
    <xf numFmtId="3" fontId="5" fillId="0" borderId="1" xfId="8" applyNumberFormat="1" applyFont="1" applyFill="1" applyBorder="1" applyAlignment="1">
      <alignment horizontal="center"/>
    </xf>
    <xf numFmtId="177" fontId="4" fillId="0" borderId="1" xfId="6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4" fontId="7" fillId="0" borderId="0" xfId="8" applyNumberFormat="1" applyFont="1" applyBorder="1" applyAlignment="1">
      <alignment horizontal="center"/>
    </xf>
    <xf numFmtId="3" fontId="7" fillId="0" borderId="0" xfId="8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3" fontId="19" fillId="0" borderId="0" xfId="0" applyNumberFormat="1" applyFont="1" applyBorder="1"/>
    <xf numFmtId="3" fontId="15" fillId="0" borderId="0" xfId="0" applyNumberFormat="1" applyFont="1" applyBorder="1"/>
    <xf numFmtId="0" fontId="4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3" fontId="20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0" fontId="19" fillId="0" borderId="0" xfId="5" applyFont="1" applyBorder="1" applyAlignment="1"/>
    <xf numFmtId="3" fontId="21" fillId="0" borderId="1" xfId="0" applyNumberFormat="1" applyFont="1" applyBorder="1" applyAlignment="1">
      <alignment horizontal="center"/>
    </xf>
    <xf numFmtId="3" fontId="23" fillId="0" borderId="0" xfId="8" applyNumberFormat="1" applyFont="1" applyBorder="1" applyAlignment="1">
      <alignment horizontal="center"/>
    </xf>
    <xf numFmtId="3" fontId="23" fillId="0" borderId="0" xfId="8" applyNumberFormat="1" applyFont="1" applyFill="1" applyBorder="1" applyAlignment="1">
      <alignment horizontal="center"/>
    </xf>
    <xf numFmtId="0" fontId="23" fillId="0" borderId="0" xfId="0" applyFont="1" applyFill="1"/>
    <xf numFmtId="176" fontId="23" fillId="0" borderId="0" xfId="0" applyNumberFormat="1" applyFont="1" applyBorder="1" applyAlignment="1">
      <alignment wrapText="1"/>
    </xf>
    <xf numFmtId="176" fontId="23" fillId="0" borderId="0" xfId="0" applyNumberFormat="1" applyFont="1" applyFill="1" applyBorder="1" applyAlignment="1">
      <alignment horizontal="left" wrapText="1"/>
    </xf>
    <xf numFmtId="176" fontId="24" fillId="0" borderId="0" xfId="0" applyNumberFormat="1" applyFont="1" applyBorder="1" applyAlignment="1">
      <alignment wrapText="1"/>
    </xf>
    <xf numFmtId="3" fontId="20" fillId="0" borderId="0" xfId="8" applyNumberFormat="1" applyFont="1" applyFill="1" applyBorder="1" applyAlignment="1">
      <alignment horizontal="center"/>
    </xf>
    <xf numFmtId="176" fontId="20" fillId="0" borderId="0" xfId="0" applyNumberFormat="1" applyFont="1" applyBorder="1" applyAlignment="1">
      <alignment wrapText="1"/>
    </xf>
    <xf numFmtId="176" fontId="20" fillId="0" borderId="0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/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3" fontId="7" fillId="2" borderId="1" xfId="8" applyNumberFormat="1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left" wrapText="1"/>
    </xf>
    <xf numFmtId="0" fontId="19" fillId="0" borderId="0" xfId="5" applyFont="1" applyBorder="1" applyAlignment="1">
      <alignment horizontal="right"/>
    </xf>
    <xf numFmtId="0" fontId="4" fillId="3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/>
    </xf>
    <xf numFmtId="0" fontId="4" fillId="0" borderId="5" xfId="0" applyFont="1" applyBorder="1"/>
    <xf numFmtId="0" fontId="13" fillId="0" borderId="6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 shrinkToFit="1"/>
    </xf>
    <xf numFmtId="0" fontId="8" fillId="0" borderId="1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left" vertical="center" wrapText="1"/>
    </xf>
    <xf numFmtId="49" fontId="10" fillId="2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left" wrapText="1"/>
    </xf>
    <xf numFmtId="3" fontId="7" fillId="0" borderId="1" xfId="0" applyNumberFormat="1" applyFont="1" applyBorder="1" applyAlignment="1">
      <alignment horizontal="left" vertical="center"/>
    </xf>
    <xf numFmtId="4" fontId="7" fillId="0" borderId="2" xfId="0" applyNumberFormat="1" applyFont="1" applyBorder="1"/>
    <xf numFmtId="3" fontId="25" fillId="0" borderId="2" xfId="0" applyNumberFormat="1" applyFont="1" applyBorder="1"/>
    <xf numFmtId="3" fontId="25" fillId="0" borderId="1" xfId="0" applyNumberFormat="1" applyFont="1" applyBorder="1"/>
    <xf numFmtId="0" fontId="22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26" fillId="0" borderId="1" xfId="0" applyFont="1" applyFill="1" applyBorder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Border="1" applyAlignment="1"/>
    <xf numFmtId="0" fontId="8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4" fillId="0" borderId="0" xfId="3" applyFont="1"/>
    <xf numFmtId="0" fontId="4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3" fontId="26" fillId="0" borderId="1" xfId="0" applyNumberFormat="1" applyFont="1" applyFill="1" applyBorder="1" applyAlignment="1">
      <alignment horizontal="center"/>
    </xf>
    <xf numFmtId="3" fontId="27" fillId="0" borderId="1" xfId="0" applyNumberFormat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169" fontId="7" fillId="0" borderId="1" xfId="0" applyNumberFormat="1" applyFont="1" applyBorder="1" applyAlignment="1">
      <alignment vertical="center" wrapText="1"/>
    </xf>
    <xf numFmtId="169" fontId="7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 shrinkToFit="1"/>
    </xf>
    <xf numFmtId="3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7" fillId="5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1" xfId="0" applyBorder="1"/>
  </cellXfs>
  <cellStyles count="10">
    <cellStyle name="Normal_Доходи" xfId="1"/>
    <cellStyle name="Звичайний 2" xfId="2"/>
    <cellStyle name="Обычный" xfId="0" builtinId="0"/>
    <cellStyle name="Обычный 2" xfId="3"/>
    <cellStyle name="Обычный 3" xfId="4"/>
    <cellStyle name="Обычный_dodатки_2015_вересень" xfId="5"/>
    <cellStyle name="Обычный_Сеся15.08.08" xfId="6"/>
    <cellStyle name="Стиль 1" xfId="7"/>
    <cellStyle name="Финансовый" xfId="8" builtinId="3"/>
    <cellStyle name="Финансовый 2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/>
  <dimension ref="A1:BT74"/>
  <sheetViews>
    <sheetView showZeros="0" tabSelected="1" view="pageBreakPreview" zoomScale="75" zoomScaleNormal="65" zoomScaleSheetLayoutView="50" workbookViewId="0">
      <pane xSplit="2" ySplit="16" topLeftCell="C33" activePane="bottomRight" state="frozen"/>
      <selection pane="topRight" activeCell="C1" sqref="C1"/>
      <selection pane="bottomLeft" activeCell="A15" sqref="A15"/>
      <selection pane="bottomRight" activeCell="E54" sqref="E54"/>
    </sheetView>
  </sheetViews>
  <sheetFormatPr defaultRowHeight="23.25"/>
  <cols>
    <col min="1" max="1" width="19.140625" style="1" customWidth="1"/>
    <col min="2" max="2" width="52.28515625" style="1" customWidth="1"/>
    <col min="3" max="3" width="22.5703125" style="1" customWidth="1"/>
    <col min="4" max="4" width="55" style="1" customWidth="1"/>
    <col min="5" max="5" width="23.85546875" style="1" customWidth="1"/>
    <col min="6" max="6" width="53.140625" style="1" customWidth="1"/>
    <col min="7" max="7" width="72.28515625" style="1" hidden="1" customWidth="1"/>
    <col min="8" max="8" width="61.140625" style="1" hidden="1" customWidth="1"/>
    <col min="9" max="9" width="67.7109375" style="1" hidden="1" customWidth="1"/>
    <col min="10" max="10" width="44.85546875" style="1" customWidth="1"/>
    <col min="11" max="11" width="25.42578125" style="1" hidden="1" customWidth="1"/>
    <col min="12" max="13" width="38" style="1" hidden="1" customWidth="1"/>
    <col min="14" max="14" width="37" style="1" hidden="1" customWidth="1"/>
    <col min="15" max="15" width="18.7109375" style="1" customWidth="1"/>
    <col min="16" max="16" width="15" style="1" customWidth="1"/>
    <col min="17" max="17" width="13.28515625" style="1" customWidth="1"/>
    <col min="18" max="18" width="21" style="1" customWidth="1"/>
    <col min="19" max="19" width="35.85546875" style="1" hidden="1" customWidth="1"/>
    <col min="20" max="20" width="26.7109375" style="1" hidden="1" customWidth="1"/>
    <col min="21" max="21" width="20.42578125" style="1" customWidth="1"/>
    <col min="22" max="22" width="16.5703125" style="1" customWidth="1"/>
    <col min="23" max="23" width="24" style="1" customWidth="1"/>
    <col min="24" max="24" width="22.140625" style="1" customWidth="1"/>
    <col min="25" max="25" width="18.7109375" style="34" customWidth="1"/>
    <col min="26" max="26" width="46.28515625" style="34" hidden="1" customWidth="1"/>
    <col min="27" max="27" width="19.28515625" style="34" hidden="1" customWidth="1"/>
    <col min="28" max="28" width="14.7109375" style="1" customWidth="1"/>
    <col min="29" max="29" width="20.28515625" style="1" hidden="1" customWidth="1"/>
    <col min="30" max="30" width="23.140625" style="1" hidden="1" customWidth="1"/>
    <col min="31" max="31" width="22.85546875" style="1" hidden="1" customWidth="1"/>
    <col min="32" max="32" width="68" style="1" hidden="1" customWidth="1"/>
    <col min="33" max="33" width="30" style="1" hidden="1" customWidth="1"/>
    <col min="34" max="34" width="32.42578125" style="1" hidden="1" customWidth="1"/>
    <col min="35" max="35" width="0.42578125" style="1" hidden="1" customWidth="1"/>
    <col min="36" max="36" width="6.140625" style="1" hidden="1" customWidth="1"/>
    <col min="37" max="37" width="29.85546875" style="1" customWidth="1"/>
    <col min="38" max="38" width="26.5703125" style="1" hidden="1" customWidth="1"/>
    <col min="39" max="39" width="22.140625" style="1" hidden="1" customWidth="1"/>
    <col min="40" max="40" width="15.7109375" style="34" customWidth="1"/>
    <col min="41" max="41" width="19" style="34" hidden="1" customWidth="1"/>
    <col min="42" max="42" width="18" style="34" hidden="1" customWidth="1"/>
    <col min="43" max="43" width="13.7109375" style="1" customWidth="1"/>
    <col min="44" max="44" width="18.28515625" style="1" customWidth="1"/>
    <col min="45" max="45" width="17.140625" style="1" customWidth="1"/>
    <col min="46" max="46" width="15.7109375" style="1" customWidth="1"/>
    <col min="47" max="47" width="15.5703125" style="1" customWidth="1"/>
    <col min="48" max="48" width="52.28515625" style="1" hidden="1" customWidth="1"/>
    <col min="49" max="49" width="16" style="1" customWidth="1"/>
    <col min="50" max="50" width="15.85546875" style="1" customWidth="1"/>
    <col min="51" max="51" width="14.7109375" style="1" customWidth="1"/>
    <col min="52" max="52" width="24" style="1" hidden="1" customWidth="1"/>
    <col min="53" max="53" width="20.28515625" style="41" hidden="1" customWidth="1"/>
    <col min="54" max="54" width="19.85546875" style="41" hidden="1" customWidth="1"/>
    <col min="55" max="55" width="20.5703125" style="1" hidden="1" customWidth="1"/>
    <col min="56" max="56" width="20.28515625" style="41" hidden="1" customWidth="1"/>
    <col min="57" max="57" width="21.28515625" style="41" hidden="1" customWidth="1"/>
    <col min="58" max="58" width="18.7109375" style="1" hidden="1" customWidth="1"/>
    <col min="59" max="59" width="9.140625" style="1" hidden="1" customWidth="1"/>
    <col min="60" max="60" width="19.85546875" style="41" hidden="1" customWidth="1"/>
    <col min="61" max="61" width="0" style="1" hidden="1" customWidth="1"/>
    <col min="62" max="62" width="28" style="1" hidden="1" customWidth="1"/>
    <col min="63" max="63" width="0" style="1" hidden="1" customWidth="1"/>
    <col min="64" max="64" width="28" style="1" hidden="1" customWidth="1"/>
    <col min="65" max="65" width="0" style="1" hidden="1" customWidth="1"/>
    <col min="66" max="66" width="20.28515625" style="1" hidden="1" customWidth="1"/>
    <col min="67" max="16384" width="9.140625" style="1"/>
  </cols>
  <sheetData>
    <row r="1" spans="1:62" ht="18.75" customHeight="1">
      <c r="H1" s="3"/>
      <c r="I1" s="3"/>
      <c r="K1" s="3"/>
      <c r="L1" s="3"/>
      <c r="M1" s="3"/>
      <c r="O1" s="126" t="s">
        <v>100</v>
      </c>
      <c r="P1" s="3"/>
      <c r="Q1" s="3"/>
      <c r="R1" s="3"/>
      <c r="S1" s="3"/>
      <c r="T1" s="3"/>
      <c r="W1" s="3"/>
      <c r="X1" s="3"/>
      <c r="Y1" s="31"/>
      <c r="Z1" s="31"/>
      <c r="AA1" s="31"/>
      <c r="AB1" s="3"/>
      <c r="AC1" s="3"/>
      <c r="AD1" s="3" t="s">
        <v>21</v>
      </c>
      <c r="AE1" s="3"/>
      <c r="AF1" s="3"/>
      <c r="AG1" s="3"/>
      <c r="AH1" s="3"/>
      <c r="AI1" s="3"/>
      <c r="AJ1" s="3"/>
      <c r="AK1" s="3"/>
      <c r="AL1" s="3"/>
      <c r="AM1" s="3"/>
      <c r="AN1" s="31"/>
      <c r="AO1" s="31"/>
      <c r="AP1" s="31"/>
      <c r="AQ1" s="3"/>
      <c r="AR1" s="3"/>
      <c r="AS1" s="2"/>
      <c r="AT1" s="2"/>
      <c r="AU1" s="2"/>
      <c r="AV1" s="2"/>
      <c r="AW1" s="2"/>
      <c r="AX1" s="2"/>
    </row>
    <row r="2" spans="1:62" ht="17.100000000000001" customHeight="1">
      <c r="H2" s="3"/>
      <c r="I2" s="3"/>
      <c r="K2" s="3"/>
      <c r="L2" s="3"/>
      <c r="M2" s="3"/>
      <c r="O2" s="125" t="s">
        <v>103</v>
      </c>
      <c r="P2" s="3"/>
      <c r="Q2" s="3"/>
      <c r="R2" s="3"/>
      <c r="S2" s="3"/>
      <c r="T2" s="3"/>
      <c r="W2" s="3"/>
      <c r="X2" s="3"/>
      <c r="Y2" s="31"/>
      <c r="Z2" s="31"/>
      <c r="AA2" s="31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1"/>
      <c r="AO2" s="31"/>
      <c r="AP2" s="31"/>
      <c r="AQ2" s="3"/>
      <c r="AR2" s="3"/>
    </row>
    <row r="3" spans="1:62" ht="18" customHeight="1">
      <c r="H3" s="3"/>
      <c r="I3" s="3"/>
      <c r="K3" s="3"/>
      <c r="L3" s="3"/>
      <c r="M3" s="3"/>
      <c r="O3" s="125" t="s">
        <v>74</v>
      </c>
      <c r="P3" s="3"/>
      <c r="Q3" s="3"/>
      <c r="R3" s="3"/>
      <c r="S3" s="3"/>
      <c r="T3" s="3"/>
      <c r="W3" s="3"/>
      <c r="X3" s="3"/>
      <c r="Y3" s="31"/>
      <c r="Z3" s="31"/>
      <c r="AA3" s="31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1"/>
      <c r="AO3" s="31"/>
      <c r="AP3" s="31"/>
      <c r="AQ3" s="3"/>
      <c r="AR3" s="3"/>
    </row>
    <row r="4" spans="1:62" ht="21" customHeight="1">
      <c r="D4" s="73"/>
      <c r="E4" s="5"/>
      <c r="F4" s="73"/>
      <c r="G4" s="73"/>
      <c r="H4" s="3"/>
      <c r="I4" s="3"/>
      <c r="K4" s="3"/>
      <c r="L4" s="3"/>
      <c r="M4" s="3"/>
      <c r="N4" s="73"/>
      <c r="O4" s="125" t="s">
        <v>75</v>
      </c>
      <c r="P4" s="3"/>
      <c r="Q4" s="3"/>
      <c r="R4" s="3"/>
      <c r="S4" s="3"/>
      <c r="T4" s="3"/>
      <c r="U4" s="73"/>
      <c r="V4" s="73"/>
      <c r="W4" s="3"/>
      <c r="X4" s="3"/>
      <c r="Y4" s="31"/>
      <c r="Z4" s="31"/>
      <c r="AA4" s="31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1"/>
      <c r="AO4" s="31"/>
      <c r="AP4" s="31"/>
      <c r="AQ4" s="3"/>
      <c r="AR4" s="3"/>
    </row>
    <row r="5" spans="1:62" ht="18.600000000000001" customHeight="1">
      <c r="D5" s="62" t="s">
        <v>61</v>
      </c>
      <c r="E5" s="4"/>
      <c r="H5" s="3"/>
      <c r="J5" s="3"/>
      <c r="O5" s="3"/>
      <c r="P5" s="3"/>
      <c r="Q5" s="3"/>
      <c r="R5" s="3"/>
      <c r="S5" s="3"/>
      <c r="T5" s="3"/>
      <c r="W5" s="3"/>
      <c r="X5" s="3"/>
      <c r="Y5" s="31"/>
      <c r="Z5" s="31"/>
      <c r="AA5" s="31"/>
      <c r="AB5" s="3"/>
      <c r="AC5" s="3"/>
      <c r="AD5" s="3"/>
      <c r="AE5" s="3"/>
      <c r="AF5" s="3"/>
      <c r="AN5" s="31"/>
      <c r="AO5" s="31"/>
      <c r="AP5" s="31"/>
      <c r="AQ5" s="3"/>
      <c r="AR5" s="3"/>
    </row>
    <row r="6" spans="1:62" ht="18.75" customHeight="1">
      <c r="B6" s="22"/>
      <c r="C6" s="4"/>
      <c r="D6" s="22"/>
      <c r="E6" s="22"/>
      <c r="F6" s="22"/>
      <c r="G6" s="22"/>
      <c r="H6" s="22"/>
      <c r="L6" s="22"/>
      <c r="S6" s="3"/>
      <c r="U6" s="22"/>
      <c r="V6" s="22"/>
      <c r="W6" s="22"/>
      <c r="AA6" s="22"/>
      <c r="AB6" s="22"/>
      <c r="AD6" s="22" t="s">
        <v>15</v>
      </c>
      <c r="AG6" s="22"/>
      <c r="AJ6" s="22" t="s">
        <v>15</v>
      </c>
      <c r="AK6" s="22"/>
      <c r="AL6" s="22"/>
      <c r="AQ6" s="22"/>
      <c r="AR6" s="52"/>
      <c r="AS6" s="22"/>
      <c r="AT6" s="22"/>
      <c r="AU6" s="22"/>
      <c r="AV6" s="22"/>
      <c r="AW6" s="22"/>
      <c r="AX6" s="22"/>
      <c r="AY6" s="52" t="s">
        <v>54</v>
      </c>
    </row>
    <row r="7" spans="1:62" ht="22.9" customHeight="1">
      <c r="A7" s="138" t="s">
        <v>9</v>
      </c>
      <c r="B7" s="138" t="s">
        <v>63</v>
      </c>
      <c r="C7" s="148" t="s">
        <v>62</v>
      </c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6" t="s">
        <v>66</v>
      </c>
      <c r="AT7" s="146"/>
      <c r="AU7" s="146"/>
      <c r="AV7" s="146"/>
      <c r="AW7" s="146"/>
      <c r="AX7" s="146"/>
      <c r="AY7" s="146"/>
    </row>
    <row r="8" spans="1:62" ht="20.25" hidden="1" customHeight="1">
      <c r="A8" s="138"/>
      <c r="B8" s="138"/>
      <c r="C8" s="40"/>
      <c r="D8" s="38"/>
      <c r="E8" s="10"/>
      <c r="F8" s="38"/>
      <c r="G8" s="38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0"/>
      <c r="Z8" s="37"/>
      <c r="AA8" s="37"/>
      <c r="AB8" s="90"/>
      <c r="AC8" s="91"/>
      <c r="AD8" s="10"/>
      <c r="AE8" s="91"/>
      <c r="AF8" s="38"/>
      <c r="AG8" s="10"/>
      <c r="AH8" s="10"/>
      <c r="AI8" s="10"/>
      <c r="AJ8" s="10"/>
      <c r="AK8" s="10"/>
      <c r="AL8" s="10"/>
      <c r="AM8" s="10"/>
      <c r="AN8" s="37"/>
      <c r="AO8" s="92"/>
      <c r="AP8" s="92"/>
      <c r="AQ8" s="10"/>
      <c r="AR8" s="93"/>
      <c r="AS8" s="40"/>
      <c r="AT8" s="40"/>
      <c r="AU8" s="40"/>
      <c r="AV8" s="40"/>
      <c r="AW8" s="40"/>
      <c r="AX8" s="40"/>
      <c r="AY8" s="40"/>
    </row>
    <row r="9" spans="1:62" ht="20.25" hidden="1" customHeight="1">
      <c r="A9" s="138"/>
      <c r="B9" s="138"/>
      <c r="C9" s="40"/>
      <c r="D9" s="38"/>
      <c r="E9" s="10"/>
      <c r="F9" s="38"/>
      <c r="G9" s="38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90"/>
      <c r="Z9" s="37"/>
      <c r="AA9" s="37"/>
      <c r="AB9" s="90"/>
      <c r="AC9" s="91"/>
      <c r="AD9" s="10"/>
      <c r="AE9" s="91"/>
      <c r="AF9" s="38"/>
      <c r="AG9" s="10"/>
      <c r="AH9" s="10"/>
      <c r="AI9" s="10"/>
      <c r="AJ9" s="10"/>
      <c r="AK9" s="10"/>
      <c r="AL9" s="10"/>
      <c r="AM9" s="10"/>
      <c r="AN9" s="37"/>
      <c r="AO9" s="92"/>
      <c r="AP9" s="92"/>
      <c r="AQ9" s="10"/>
      <c r="AR9" s="93"/>
      <c r="AS9" s="40"/>
      <c r="AT9" s="40"/>
      <c r="AU9" s="40"/>
      <c r="AV9" s="40"/>
      <c r="AW9" s="40"/>
      <c r="AX9" s="40"/>
      <c r="AY9" s="40"/>
    </row>
    <row r="10" spans="1:62" ht="20.25" hidden="1" customHeight="1">
      <c r="A10" s="138"/>
      <c r="B10" s="138"/>
      <c r="C10" s="40"/>
      <c r="D10" s="38"/>
      <c r="E10" s="10"/>
      <c r="F10" s="38"/>
      <c r="G10" s="38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0"/>
      <c r="Z10" s="37"/>
      <c r="AA10" s="37"/>
      <c r="AB10" s="90"/>
      <c r="AC10" s="91"/>
      <c r="AD10" s="10"/>
      <c r="AE10" s="91"/>
      <c r="AF10" s="38"/>
      <c r="AG10" s="10"/>
      <c r="AH10" s="10"/>
      <c r="AI10" s="10"/>
      <c r="AJ10" s="10"/>
      <c r="AK10" s="10"/>
      <c r="AL10" s="10"/>
      <c r="AM10" s="10"/>
      <c r="AN10" s="37"/>
      <c r="AO10" s="92"/>
      <c r="AP10" s="92"/>
      <c r="AQ10" s="10"/>
      <c r="AR10" s="93"/>
      <c r="AS10" s="40"/>
      <c r="AT10" s="40"/>
      <c r="AU10" s="40"/>
      <c r="AV10" s="40"/>
      <c r="AW10" s="40"/>
      <c r="AX10" s="40"/>
      <c r="AY10" s="40"/>
    </row>
    <row r="11" spans="1:62" ht="20.25" customHeight="1">
      <c r="A11" s="138"/>
      <c r="B11" s="138"/>
      <c r="C11" s="144" t="s">
        <v>67</v>
      </c>
      <c r="D11" s="149" t="s">
        <v>64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4" t="s">
        <v>55</v>
      </c>
      <c r="AS11" s="147" t="s">
        <v>64</v>
      </c>
      <c r="AT11" s="147"/>
      <c r="AU11" s="147"/>
      <c r="AV11" s="147"/>
      <c r="AW11" s="147"/>
      <c r="AX11" s="147"/>
      <c r="AY11" s="144" t="s">
        <v>58</v>
      </c>
    </row>
    <row r="12" spans="1:62" ht="23.25" customHeight="1">
      <c r="A12" s="138"/>
      <c r="B12" s="138"/>
      <c r="C12" s="144"/>
      <c r="D12" s="151" t="s">
        <v>68</v>
      </c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99" t="s">
        <v>69</v>
      </c>
      <c r="AF12" s="99"/>
      <c r="AG12" s="99"/>
      <c r="AH12" s="99"/>
      <c r="AI12" s="99"/>
      <c r="AJ12" s="99"/>
      <c r="AK12" s="152" t="s">
        <v>69</v>
      </c>
      <c r="AL12" s="152"/>
      <c r="AM12" s="152"/>
      <c r="AN12" s="152"/>
      <c r="AO12" s="152"/>
      <c r="AP12" s="152"/>
      <c r="AQ12" s="152"/>
      <c r="AR12" s="144"/>
      <c r="AS12" s="146" t="s">
        <v>68</v>
      </c>
      <c r="AT12" s="146"/>
      <c r="AU12" s="146"/>
      <c r="AV12" s="146"/>
      <c r="AW12" s="146"/>
      <c r="AX12" s="146"/>
      <c r="AY12" s="144"/>
    </row>
    <row r="13" spans="1:62" ht="23.25" customHeight="1">
      <c r="A13" s="138"/>
      <c r="B13" s="138"/>
      <c r="C13" s="147" t="s">
        <v>65</v>
      </c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44"/>
      <c r="AS13" s="150" t="s">
        <v>95</v>
      </c>
      <c r="AT13" s="145" t="s">
        <v>96</v>
      </c>
      <c r="AU13" s="145"/>
      <c r="AV13" s="145"/>
      <c r="AW13" s="145"/>
      <c r="AX13" s="145"/>
      <c r="AY13" s="144"/>
    </row>
    <row r="14" spans="1:62" ht="40.5" customHeight="1">
      <c r="A14" s="138"/>
      <c r="B14" s="138"/>
      <c r="C14" s="143" t="s">
        <v>31</v>
      </c>
      <c r="D14" s="143" t="s">
        <v>45</v>
      </c>
      <c r="E14" s="143" t="s">
        <v>26</v>
      </c>
      <c r="F14" s="143" t="s">
        <v>46</v>
      </c>
      <c r="G14" s="143" t="s">
        <v>42</v>
      </c>
      <c r="H14" s="143" t="s">
        <v>27</v>
      </c>
      <c r="I14" s="143" t="s">
        <v>41</v>
      </c>
      <c r="J14" s="143" t="s">
        <v>47</v>
      </c>
      <c r="K14" s="143" t="s">
        <v>56</v>
      </c>
      <c r="L14" s="143" t="s">
        <v>36</v>
      </c>
      <c r="M14" s="143"/>
      <c r="N14" s="143" t="s">
        <v>39</v>
      </c>
      <c r="O14" s="143" t="s">
        <v>24</v>
      </c>
      <c r="P14" s="141" t="s">
        <v>50</v>
      </c>
      <c r="Q14" s="141"/>
      <c r="R14" s="143" t="s">
        <v>25</v>
      </c>
      <c r="S14" s="143" t="s">
        <v>17</v>
      </c>
      <c r="T14" s="143" t="s">
        <v>8</v>
      </c>
      <c r="U14" s="143" t="s">
        <v>49</v>
      </c>
      <c r="V14" s="39" t="s">
        <v>32</v>
      </c>
      <c r="W14" s="136" t="s">
        <v>35</v>
      </c>
      <c r="X14" s="89" t="s">
        <v>32</v>
      </c>
      <c r="Y14" s="140" t="s">
        <v>57</v>
      </c>
      <c r="Z14" s="142" t="s">
        <v>1</v>
      </c>
      <c r="AA14" s="142"/>
      <c r="AB14" s="142"/>
      <c r="AC14" s="142"/>
      <c r="AD14" s="142"/>
      <c r="AE14" s="142" t="s">
        <v>23</v>
      </c>
      <c r="AF14" s="142" t="s">
        <v>44</v>
      </c>
      <c r="AG14" s="143" t="s">
        <v>56</v>
      </c>
      <c r="AH14" s="137" t="s">
        <v>14</v>
      </c>
      <c r="AI14" s="137"/>
      <c r="AJ14" s="137"/>
      <c r="AK14" s="138" t="s">
        <v>53</v>
      </c>
      <c r="AL14" s="137" t="s">
        <v>38</v>
      </c>
      <c r="AM14" s="139" t="s">
        <v>40</v>
      </c>
      <c r="AN14" s="140" t="s">
        <v>57</v>
      </c>
      <c r="AO14" s="120" t="s">
        <v>20</v>
      </c>
      <c r="AP14" s="121"/>
      <c r="AQ14" s="122" t="s">
        <v>20</v>
      </c>
      <c r="AR14" s="144"/>
      <c r="AS14" s="150"/>
      <c r="AT14" s="138" t="s">
        <v>97</v>
      </c>
      <c r="AU14" s="123" t="s">
        <v>13</v>
      </c>
      <c r="AV14" s="138"/>
      <c r="AW14" s="138" t="s">
        <v>99</v>
      </c>
      <c r="AX14" s="123" t="s">
        <v>13</v>
      </c>
      <c r="AY14" s="144"/>
      <c r="AZ14" s="101"/>
      <c r="BA14" s="49"/>
      <c r="BB14" s="49" t="s">
        <v>10</v>
      </c>
      <c r="BC14" s="49"/>
      <c r="BD14" s="49"/>
      <c r="BE14" s="49" t="s">
        <v>11</v>
      </c>
      <c r="BH14" s="54"/>
    </row>
    <row r="15" spans="1:62" ht="33.6" customHeight="1">
      <c r="A15" s="138"/>
      <c r="B15" s="138"/>
      <c r="C15" s="143"/>
      <c r="D15" s="143"/>
      <c r="E15" s="143"/>
      <c r="F15" s="143"/>
      <c r="G15" s="143"/>
      <c r="H15" s="143"/>
      <c r="I15" s="143"/>
      <c r="J15" s="143"/>
      <c r="K15" s="143"/>
      <c r="L15" s="143" t="s">
        <v>34</v>
      </c>
      <c r="M15" s="143" t="s">
        <v>37</v>
      </c>
      <c r="N15" s="143"/>
      <c r="O15" s="143"/>
      <c r="P15" s="141" t="s">
        <v>51</v>
      </c>
      <c r="Q15" s="141" t="s">
        <v>52</v>
      </c>
      <c r="R15" s="143"/>
      <c r="S15" s="143"/>
      <c r="T15" s="143"/>
      <c r="U15" s="143"/>
      <c r="V15" s="141" t="s">
        <v>70</v>
      </c>
      <c r="W15" s="136"/>
      <c r="X15" s="142" t="s">
        <v>48</v>
      </c>
      <c r="Y15" s="140"/>
      <c r="Z15" s="142" t="s">
        <v>6</v>
      </c>
      <c r="AA15" s="142" t="s">
        <v>19</v>
      </c>
      <c r="AB15" s="141" t="s">
        <v>33</v>
      </c>
      <c r="AC15" s="141"/>
      <c r="AD15" s="141"/>
      <c r="AE15" s="142"/>
      <c r="AF15" s="142"/>
      <c r="AG15" s="143"/>
      <c r="AH15" s="142"/>
      <c r="AI15" s="142"/>
      <c r="AJ15" s="142"/>
      <c r="AK15" s="138"/>
      <c r="AL15" s="137"/>
      <c r="AM15" s="139"/>
      <c r="AN15" s="140"/>
      <c r="AO15" s="136" t="s">
        <v>7</v>
      </c>
      <c r="AP15" s="136" t="s">
        <v>19</v>
      </c>
      <c r="AQ15" s="124" t="s">
        <v>13</v>
      </c>
      <c r="AR15" s="144"/>
      <c r="AS15" s="150"/>
      <c r="AT15" s="138"/>
      <c r="AU15" s="138" t="s">
        <v>98</v>
      </c>
      <c r="AV15" s="138"/>
      <c r="AW15" s="138"/>
      <c r="AX15" s="138" t="s">
        <v>98</v>
      </c>
      <c r="AY15" s="144"/>
      <c r="AZ15" s="12"/>
      <c r="BA15" s="50"/>
      <c r="BB15" s="50"/>
      <c r="BC15" s="50"/>
      <c r="BD15" s="50"/>
      <c r="BE15" s="50"/>
      <c r="BH15" s="55"/>
    </row>
    <row r="16" spans="1:62" ht="260.25" customHeight="1">
      <c r="A16" s="138"/>
      <c r="B16" s="138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1"/>
      <c r="Q16" s="141"/>
      <c r="R16" s="143"/>
      <c r="S16" s="143"/>
      <c r="T16" s="143"/>
      <c r="U16" s="143"/>
      <c r="V16" s="141"/>
      <c r="W16" s="136"/>
      <c r="X16" s="142"/>
      <c r="Y16" s="140"/>
      <c r="Z16" s="142"/>
      <c r="AA16" s="142"/>
      <c r="AB16" s="141"/>
      <c r="AC16" s="141"/>
      <c r="AD16" s="141"/>
      <c r="AE16" s="142"/>
      <c r="AF16" s="142"/>
      <c r="AG16" s="143"/>
      <c r="AH16" s="142"/>
      <c r="AI16" s="142"/>
      <c r="AJ16" s="142"/>
      <c r="AK16" s="138"/>
      <c r="AL16" s="137"/>
      <c r="AM16" s="139"/>
      <c r="AN16" s="140"/>
      <c r="AO16" s="136"/>
      <c r="AP16" s="136"/>
      <c r="AQ16" s="39" t="s">
        <v>4</v>
      </c>
      <c r="AR16" s="144"/>
      <c r="AS16" s="150"/>
      <c r="AT16" s="138"/>
      <c r="AU16" s="138"/>
      <c r="AV16" s="138"/>
      <c r="AW16" s="138"/>
      <c r="AX16" s="138"/>
      <c r="AY16" s="144"/>
      <c r="AZ16" s="102" t="s">
        <v>16</v>
      </c>
      <c r="BA16" s="47" t="s">
        <v>3</v>
      </c>
      <c r="BB16" s="47"/>
      <c r="BC16" s="47" t="s">
        <v>2</v>
      </c>
      <c r="BD16" s="47" t="s">
        <v>3</v>
      </c>
      <c r="BE16" s="47"/>
      <c r="BH16" s="56" t="s">
        <v>5</v>
      </c>
      <c r="BJ16" s="38" t="s">
        <v>22</v>
      </c>
    </row>
    <row r="17" spans="1:62">
      <c r="A17" s="127" t="s">
        <v>104</v>
      </c>
      <c r="B17" s="118" t="s">
        <v>78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39"/>
      <c r="Q17" s="39"/>
      <c r="R17" s="104"/>
      <c r="S17" s="104"/>
      <c r="T17" s="104"/>
      <c r="U17" s="104"/>
      <c r="V17" s="39"/>
      <c r="W17" s="108"/>
      <c r="X17" s="89"/>
      <c r="Y17" s="107">
        <v>5000</v>
      </c>
      <c r="Z17" s="89"/>
      <c r="AA17" s="89"/>
      <c r="AB17" s="39"/>
      <c r="AC17" s="39"/>
      <c r="AD17" s="39"/>
      <c r="AE17" s="89"/>
      <c r="AF17" s="89"/>
      <c r="AG17" s="104"/>
      <c r="AH17" s="89"/>
      <c r="AI17" s="89"/>
      <c r="AJ17" s="89"/>
      <c r="AK17" s="40"/>
      <c r="AL17" s="106"/>
      <c r="AM17" s="105"/>
      <c r="AN17" s="107"/>
      <c r="AO17" s="108"/>
      <c r="AP17" s="108"/>
      <c r="AQ17" s="39"/>
      <c r="AR17" s="134">
        <f>SUM(C17:AQ17)</f>
        <v>5000</v>
      </c>
      <c r="AS17" s="131">
        <f>AT17+AV17</f>
        <v>220200</v>
      </c>
      <c r="AT17" s="131">
        <v>182200</v>
      </c>
      <c r="AU17" s="131">
        <v>182200</v>
      </c>
      <c r="AV17" s="131">
        <v>38000</v>
      </c>
      <c r="AW17" s="131">
        <v>38000</v>
      </c>
      <c r="AX17" s="131">
        <v>38000</v>
      </c>
      <c r="AY17" s="133">
        <f>AS17</f>
        <v>220200</v>
      </c>
      <c r="AZ17" s="102"/>
      <c r="BA17" s="47"/>
      <c r="BB17" s="47"/>
      <c r="BC17" s="47"/>
      <c r="BD17" s="47"/>
      <c r="BE17" s="47"/>
      <c r="BH17" s="56"/>
      <c r="BJ17" s="38"/>
    </row>
    <row r="18" spans="1:62">
      <c r="A18" s="127" t="s">
        <v>105</v>
      </c>
      <c r="B18" s="118" t="s">
        <v>79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39"/>
      <c r="Q18" s="39"/>
      <c r="R18" s="104"/>
      <c r="S18" s="104"/>
      <c r="T18" s="104"/>
      <c r="U18" s="104"/>
      <c r="V18" s="39"/>
      <c r="W18" s="108"/>
      <c r="X18" s="89"/>
      <c r="Y18" s="107"/>
      <c r="Z18" s="89"/>
      <c r="AA18" s="89"/>
      <c r="AB18" s="39"/>
      <c r="AC18" s="39"/>
      <c r="AD18" s="39"/>
      <c r="AE18" s="89"/>
      <c r="AF18" s="89"/>
      <c r="AG18" s="104"/>
      <c r="AH18" s="89"/>
      <c r="AI18" s="89"/>
      <c r="AJ18" s="89"/>
      <c r="AK18" s="40"/>
      <c r="AL18" s="106"/>
      <c r="AM18" s="105"/>
      <c r="AN18" s="107"/>
      <c r="AO18" s="108"/>
      <c r="AP18" s="108"/>
      <c r="AQ18" s="39"/>
      <c r="AR18" s="134"/>
      <c r="AS18" s="131">
        <f t="shared" ref="AS18:AS43" si="0">AT18+AV18</f>
        <v>448000</v>
      </c>
      <c r="AT18" s="131">
        <v>341700</v>
      </c>
      <c r="AU18" s="131">
        <v>341700</v>
      </c>
      <c r="AV18" s="131">
        <v>106300</v>
      </c>
      <c r="AW18" s="131">
        <v>106300</v>
      </c>
      <c r="AX18" s="131">
        <v>106300</v>
      </c>
      <c r="AY18" s="133">
        <f t="shared" ref="AY18:AY33" si="1">AS18</f>
        <v>448000</v>
      </c>
      <c r="AZ18" s="102"/>
      <c r="BA18" s="47"/>
      <c r="BB18" s="47"/>
      <c r="BC18" s="47"/>
      <c r="BD18" s="47"/>
      <c r="BE18" s="47"/>
      <c r="BH18" s="56"/>
      <c r="BJ18" s="38"/>
    </row>
    <row r="19" spans="1:62">
      <c r="A19" s="127" t="s">
        <v>106</v>
      </c>
      <c r="B19" s="118" t="s">
        <v>80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39"/>
      <c r="Q19" s="39"/>
      <c r="R19" s="104"/>
      <c r="S19" s="104"/>
      <c r="T19" s="104"/>
      <c r="U19" s="104"/>
      <c r="V19" s="39"/>
      <c r="W19" s="108"/>
      <c r="X19" s="89"/>
      <c r="Y19" s="107"/>
      <c r="Z19" s="89"/>
      <c r="AA19" s="89"/>
      <c r="AB19" s="39"/>
      <c r="AC19" s="39"/>
      <c r="AD19" s="39"/>
      <c r="AE19" s="89"/>
      <c r="AF19" s="89"/>
      <c r="AG19" s="104"/>
      <c r="AH19" s="89"/>
      <c r="AI19" s="89"/>
      <c r="AJ19" s="89"/>
      <c r="AK19" s="40"/>
      <c r="AL19" s="106"/>
      <c r="AM19" s="105"/>
      <c r="AN19" s="107"/>
      <c r="AO19" s="108"/>
      <c r="AP19" s="108"/>
      <c r="AQ19" s="39"/>
      <c r="AR19" s="134"/>
      <c r="AS19" s="131">
        <f t="shared" si="0"/>
        <v>429000</v>
      </c>
      <c r="AT19" s="131">
        <v>302800</v>
      </c>
      <c r="AU19" s="131">
        <v>302800</v>
      </c>
      <c r="AV19" s="131">
        <v>126200</v>
      </c>
      <c r="AW19" s="131">
        <v>126200</v>
      </c>
      <c r="AX19" s="131">
        <v>126200</v>
      </c>
      <c r="AY19" s="133">
        <f t="shared" si="1"/>
        <v>429000</v>
      </c>
      <c r="AZ19" s="102"/>
      <c r="BA19" s="47"/>
      <c r="BB19" s="47"/>
      <c r="BC19" s="47"/>
      <c r="BD19" s="47"/>
      <c r="BE19" s="47"/>
      <c r="BH19" s="56"/>
      <c r="BJ19" s="38"/>
    </row>
    <row r="20" spans="1:62">
      <c r="A20" s="127" t="s">
        <v>107</v>
      </c>
      <c r="B20" s="118" t="s">
        <v>81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39"/>
      <c r="Q20" s="39"/>
      <c r="R20" s="104"/>
      <c r="S20" s="104"/>
      <c r="T20" s="104"/>
      <c r="U20" s="104"/>
      <c r="V20" s="39"/>
      <c r="W20" s="108"/>
      <c r="X20" s="89"/>
      <c r="Y20" s="107"/>
      <c r="Z20" s="89"/>
      <c r="AA20" s="89"/>
      <c r="AB20" s="39"/>
      <c r="AC20" s="39"/>
      <c r="AD20" s="39"/>
      <c r="AE20" s="89"/>
      <c r="AF20" s="89"/>
      <c r="AG20" s="104"/>
      <c r="AH20" s="89"/>
      <c r="AI20" s="89"/>
      <c r="AJ20" s="89"/>
      <c r="AK20" s="40"/>
      <c r="AL20" s="106"/>
      <c r="AM20" s="105"/>
      <c r="AN20" s="107"/>
      <c r="AO20" s="108"/>
      <c r="AP20" s="108"/>
      <c r="AQ20" s="39"/>
      <c r="AR20" s="134"/>
      <c r="AS20" s="131">
        <f t="shared" si="0"/>
        <v>513800</v>
      </c>
      <c r="AT20" s="131">
        <v>340900</v>
      </c>
      <c r="AU20" s="131">
        <v>340900</v>
      </c>
      <c r="AV20" s="131">
        <v>172900</v>
      </c>
      <c r="AW20" s="131">
        <v>172900</v>
      </c>
      <c r="AX20" s="131">
        <v>172900</v>
      </c>
      <c r="AY20" s="133">
        <f t="shared" si="1"/>
        <v>513800</v>
      </c>
      <c r="AZ20" s="102"/>
      <c r="BA20" s="47"/>
      <c r="BB20" s="47"/>
      <c r="BC20" s="47"/>
      <c r="BD20" s="47"/>
      <c r="BE20" s="47"/>
      <c r="BH20" s="56"/>
      <c r="BJ20" s="38"/>
    </row>
    <row r="21" spans="1:62">
      <c r="A21" s="127" t="s">
        <v>108</v>
      </c>
      <c r="B21" s="118" t="s">
        <v>82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39"/>
      <c r="Q21" s="39"/>
      <c r="R21" s="104"/>
      <c r="S21" s="104"/>
      <c r="T21" s="104"/>
      <c r="U21" s="104"/>
      <c r="V21" s="39"/>
      <c r="W21" s="108"/>
      <c r="X21" s="89"/>
      <c r="Y21" s="107"/>
      <c r="Z21" s="89"/>
      <c r="AA21" s="89"/>
      <c r="AB21" s="39"/>
      <c r="AC21" s="39"/>
      <c r="AD21" s="39"/>
      <c r="AE21" s="89"/>
      <c r="AF21" s="89"/>
      <c r="AG21" s="104"/>
      <c r="AH21" s="89"/>
      <c r="AI21" s="89"/>
      <c r="AJ21" s="89"/>
      <c r="AK21" s="40"/>
      <c r="AL21" s="106"/>
      <c r="AM21" s="105"/>
      <c r="AN21" s="107"/>
      <c r="AO21" s="108"/>
      <c r="AP21" s="108"/>
      <c r="AQ21" s="39"/>
      <c r="AR21" s="134"/>
      <c r="AS21" s="131">
        <f t="shared" si="0"/>
        <v>488800</v>
      </c>
      <c r="AT21" s="131">
        <v>341100</v>
      </c>
      <c r="AU21" s="131">
        <v>341100</v>
      </c>
      <c r="AV21" s="131">
        <v>147700</v>
      </c>
      <c r="AW21" s="131">
        <v>147700</v>
      </c>
      <c r="AX21" s="131">
        <v>147700</v>
      </c>
      <c r="AY21" s="133">
        <f t="shared" si="1"/>
        <v>488800</v>
      </c>
      <c r="AZ21" s="102"/>
      <c r="BA21" s="47"/>
      <c r="BB21" s="47"/>
      <c r="BC21" s="47"/>
      <c r="BD21" s="47"/>
      <c r="BE21" s="47"/>
      <c r="BH21" s="56"/>
      <c r="BJ21" s="38"/>
    </row>
    <row r="22" spans="1:62">
      <c r="A22" s="127" t="s">
        <v>109</v>
      </c>
      <c r="B22" s="118" t="s">
        <v>83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39"/>
      <c r="Q22" s="39"/>
      <c r="R22" s="104"/>
      <c r="S22" s="104"/>
      <c r="T22" s="104"/>
      <c r="U22" s="104"/>
      <c r="V22" s="39"/>
      <c r="W22" s="108"/>
      <c r="X22" s="89"/>
      <c r="Y22" s="107"/>
      <c r="Z22" s="89"/>
      <c r="AA22" s="89"/>
      <c r="AB22" s="39"/>
      <c r="AC22" s="39"/>
      <c r="AD22" s="39"/>
      <c r="AE22" s="89"/>
      <c r="AF22" s="89"/>
      <c r="AG22" s="104"/>
      <c r="AH22" s="89"/>
      <c r="AI22" s="89"/>
      <c r="AJ22" s="89"/>
      <c r="AK22" s="40"/>
      <c r="AL22" s="106"/>
      <c r="AM22" s="105"/>
      <c r="AN22" s="107"/>
      <c r="AO22" s="108"/>
      <c r="AP22" s="108"/>
      <c r="AQ22" s="39"/>
      <c r="AR22" s="134"/>
      <c r="AS22" s="131">
        <f t="shared" si="0"/>
        <v>732500</v>
      </c>
      <c r="AT22" s="131">
        <v>632900</v>
      </c>
      <c r="AU22" s="131">
        <v>632900</v>
      </c>
      <c r="AV22" s="131">
        <v>99600</v>
      </c>
      <c r="AW22" s="131">
        <v>99600</v>
      </c>
      <c r="AX22" s="131">
        <v>99600</v>
      </c>
      <c r="AY22" s="133">
        <f t="shared" si="1"/>
        <v>732500</v>
      </c>
      <c r="AZ22" s="102"/>
      <c r="BA22" s="47"/>
      <c r="BB22" s="47"/>
      <c r="BC22" s="47"/>
      <c r="BD22" s="47"/>
      <c r="BE22" s="47"/>
      <c r="BH22" s="56"/>
      <c r="BJ22" s="38"/>
    </row>
    <row r="23" spans="1:62">
      <c r="A23" s="127" t="s">
        <v>110</v>
      </c>
      <c r="B23" s="118" t="s">
        <v>84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39"/>
      <c r="Q23" s="39"/>
      <c r="R23" s="104"/>
      <c r="S23" s="104"/>
      <c r="T23" s="104"/>
      <c r="U23" s="104"/>
      <c r="V23" s="39"/>
      <c r="W23" s="108"/>
      <c r="X23" s="89"/>
      <c r="Y23" s="107"/>
      <c r="Z23" s="89"/>
      <c r="AA23" s="89"/>
      <c r="AB23" s="39"/>
      <c r="AC23" s="39"/>
      <c r="AD23" s="39"/>
      <c r="AE23" s="89"/>
      <c r="AF23" s="89"/>
      <c r="AG23" s="104"/>
      <c r="AH23" s="89"/>
      <c r="AI23" s="89"/>
      <c r="AJ23" s="89"/>
      <c r="AK23" s="40"/>
      <c r="AL23" s="106"/>
      <c r="AM23" s="105"/>
      <c r="AN23" s="107"/>
      <c r="AO23" s="108"/>
      <c r="AP23" s="108"/>
      <c r="AQ23" s="39"/>
      <c r="AR23" s="134"/>
      <c r="AS23" s="131">
        <f t="shared" si="0"/>
        <v>437900</v>
      </c>
      <c r="AT23" s="131">
        <v>356900</v>
      </c>
      <c r="AU23" s="131">
        <v>356900</v>
      </c>
      <c r="AV23" s="131">
        <v>81000</v>
      </c>
      <c r="AW23" s="131">
        <v>81000</v>
      </c>
      <c r="AX23" s="131">
        <v>81000</v>
      </c>
      <c r="AY23" s="133">
        <f t="shared" si="1"/>
        <v>437900</v>
      </c>
      <c r="AZ23" s="102"/>
      <c r="BA23" s="47"/>
      <c r="BB23" s="47"/>
      <c r="BC23" s="47"/>
      <c r="BD23" s="47"/>
      <c r="BE23" s="47"/>
      <c r="BH23" s="56"/>
      <c r="BJ23" s="38"/>
    </row>
    <row r="24" spans="1:62">
      <c r="A24" s="127" t="s">
        <v>111</v>
      </c>
      <c r="B24" s="118" t="s">
        <v>85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39"/>
      <c r="Q24" s="39"/>
      <c r="R24" s="104"/>
      <c r="S24" s="104"/>
      <c r="T24" s="104"/>
      <c r="U24" s="104"/>
      <c r="V24" s="39"/>
      <c r="W24" s="108"/>
      <c r="X24" s="89"/>
      <c r="Y24" s="107"/>
      <c r="Z24" s="89"/>
      <c r="AA24" s="89"/>
      <c r="AB24" s="39"/>
      <c r="AC24" s="39"/>
      <c r="AD24" s="39"/>
      <c r="AE24" s="89"/>
      <c r="AF24" s="89"/>
      <c r="AG24" s="104"/>
      <c r="AH24" s="89"/>
      <c r="AI24" s="89"/>
      <c r="AJ24" s="89"/>
      <c r="AK24" s="40"/>
      <c r="AL24" s="106"/>
      <c r="AM24" s="105"/>
      <c r="AN24" s="107"/>
      <c r="AO24" s="108"/>
      <c r="AP24" s="108"/>
      <c r="AQ24" s="39"/>
      <c r="AR24" s="134"/>
      <c r="AS24" s="131">
        <f t="shared" si="0"/>
        <v>62400</v>
      </c>
      <c r="AT24" s="131">
        <v>0</v>
      </c>
      <c r="AU24" s="131">
        <v>0</v>
      </c>
      <c r="AV24" s="131">
        <v>62400</v>
      </c>
      <c r="AW24" s="131">
        <v>62400</v>
      </c>
      <c r="AX24" s="131">
        <v>62400</v>
      </c>
      <c r="AY24" s="133">
        <f t="shared" si="1"/>
        <v>62400</v>
      </c>
      <c r="AZ24" s="102"/>
      <c r="BA24" s="47"/>
      <c r="BB24" s="47"/>
      <c r="BC24" s="47"/>
      <c r="BD24" s="47"/>
      <c r="BE24" s="47"/>
      <c r="BH24" s="56"/>
      <c r="BJ24" s="38"/>
    </row>
    <row r="25" spans="1:62">
      <c r="A25" s="128" t="s">
        <v>112</v>
      </c>
      <c r="B25" s="118" t="s">
        <v>86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39"/>
      <c r="Q25" s="39"/>
      <c r="R25" s="104"/>
      <c r="S25" s="104"/>
      <c r="T25" s="104"/>
      <c r="U25" s="104"/>
      <c r="V25" s="39"/>
      <c r="W25" s="108"/>
      <c r="X25" s="89"/>
      <c r="Y25" s="107">
        <v>5000</v>
      </c>
      <c r="Z25" s="89"/>
      <c r="AA25" s="89"/>
      <c r="AB25" s="39"/>
      <c r="AC25" s="39"/>
      <c r="AD25" s="39"/>
      <c r="AE25" s="89"/>
      <c r="AF25" s="89"/>
      <c r="AG25" s="104"/>
      <c r="AH25" s="89"/>
      <c r="AI25" s="89"/>
      <c r="AJ25" s="89"/>
      <c r="AK25" s="40"/>
      <c r="AL25" s="106"/>
      <c r="AM25" s="105"/>
      <c r="AN25" s="107"/>
      <c r="AO25" s="108"/>
      <c r="AP25" s="108"/>
      <c r="AQ25" s="39"/>
      <c r="AR25" s="134">
        <f>SUM(C25:AQ25)</f>
        <v>5000</v>
      </c>
      <c r="AS25" s="131">
        <f t="shared" si="0"/>
        <v>330900</v>
      </c>
      <c r="AT25" s="131">
        <v>291600</v>
      </c>
      <c r="AU25" s="131">
        <v>291600</v>
      </c>
      <c r="AV25" s="131">
        <v>39300</v>
      </c>
      <c r="AW25" s="131">
        <v>39300</v>
      </c>
      <c r="AX25" s="131">
        <v>39300</v>
      </c>
      <c r="AY25" s="133">
        <f t="shared" si="1"/>
        <v>330900</v>
      </c>
      <c r="AZ25" s="102"/>
      <c r="BA25" s="47"/>
      <c r="BB25" s="47"/>
      <c r="BC25" s="47"/>
      <c r="BD25" s="47"/>
      <c r="BE25" s="47"/>
      <c r="BH25" s="56"/>
      <c r="BJ25" s="38"/>
    </row>
    <row r="26" spans="1:62">
      <c r="A26" s="127" t="s">
        <v>113</v>
      </c>
      <c r="B26" s="118" t="s">
        <v>87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39"/>
      <c r="Q26" s="39"/>
      <c r="R26" s="104"/>
      <c r="S26" s="104"/>
      <c r="T26" s="104"/>
      <c r="U26" s="104"/>
      <c r="V26" s="39"/>
      <c r="W26" s="108"/>
      <c r="X26" s="89"/>
      <c r="Y26" s="107"/>
      <c r="Z26" s="89"/>
      <c r="AA26" s="89"/>
      <c r="AB26" s="39"/>
      <c r="AC26" s="39"/>
      <c r="AD26" s="39"/>
      <c r="AE26" s="89"/>
      <c r="AF26" s="89"/>
      <c r="AG26" s="104"/>
      <c r="AH26" s="89"/>
      <c r="AI26" s="89"/>
      <c r="AJ26" s="89"/>
      <c r="AK26" s="40"/>
      <c r="AL26" s="106"/>
      <c r="AM26" s="105"/>
      <c r="AN26" s="107"/>
      <c r="AO26" s="108"/>
      <c r="AP26" s="108"/>
      <c r="AQ26" s="39"/>
      <c r="AR26" s="134"/>
      <c r="AS26" s="131">
        <f t="shared" si="0"/>
        <v>337300</v>
      </c>
      <c r="AT26" s="131">
        <v>205300</v>
      </c>
      <c r="AU26" s="131">
        <v>205300</v>
      </c>
      <c r="AV26" s="131">
        <v>132000</v>
      </c>
      <c r="AW26" s="131">
        <v>132000</v>
      </c>
      <c r="AX26" s="131">
        <v>132000</v>
      </c>
      <c r="AY26" s="133">
        <f t="shared" si="1"/>
        <v>337300</v>
      </c>
      <c r="AZ26" s="102"/>
      <c r="BA26" s="47"/>
      <c r="BB26" s="47"/>
      <c r="BC26" s="47"/>
      <c r="BD26" s="47"/>
      <c r="BE26" s="47"/>
      <c r="BH26" s="56"/>
      <c r="BJ26" s="38"/>
    </row>
    <row r="27" spans="1:62">
      <c r="A27" s="127" t="s">
        <v>114</v>
      </c>
      <c r="B27" s="118" t="s">
        <v>88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39"/>
      <c r="Q27" s="39"/>
      <c r="R27" s="104"/>
      <c r="S27" s="104"/>
      <c r="T27" s="104"/>
      <c r="U27" s="104"/>
      <c r="V27" s="39"/>
      <c r="W27" s="108"/>
      <c r="X27" s="89"/>
      <c r="Y27" s="107"/>
      <c r="Z27" s="89"/>
      <c r="AA27" s="89"/>
      <c r="AB27" s="39"/>
      <c r="AC27" s="39"/>
      <c r="AD27" s="39"/>
      <c r="AE27" s="89"/>
      <c r="AF27" s="89"/>
      <c r="AG27" s="104"/>
      <c r="AH27" s="89"/>
      <c r="AI27" s="89"/>
      <c r="AJ27" s="89"/>
      <c r="AK27" s="40"/>
      <c r="AL27" s="106"/>
      <c r="AM27" s="105"/>
      <c r="AN27" s="107"/>
      <c r="AO27" s="108"/>
      <c r="AP27" s="108"/>
      <c r="AQ27" s="39"/>
      <c r="AR27" s="134"/>
      <c r="AS27" s="131">
        <f t="shared" si="0"/>
        <v>322000</v>
      </c>
      <c r="AT27" s="131">
        <v>208600</v>
      </c>
      <c r="AU27" s="131">
        <v>208600</v>
      </c>
      <c r="AV27" s="131">
        <v>113400</v>
      </c>
      <c r="AW27" s="131">
        <v>113400</v>
      </c>
      <c r="AX27" s="131">
        <v>113400</v>
      </c>
      <c r="AY27" s="133">
        <f t="shared" si="1"/>
        <v>322000</v>
      </c>
      <c r="AZ27" s="102"/>
      <c r="BA27" s="47"/>
      <c r="BB27" s="47"/>
      <c r="BC27" s="47"/>
      <c r="BD27" s="47"/>
      <c r="BE27" s="47"/>
      <c r="BH27" s="56"/>
      <c r="BJ27" s="38"/>
    </row>
    <row r="28" spans="1:62">
      <c r="A28" s="127" t="s">
        <v>115</v>
      </c>
      <c r="B28" s="118" t="s">
        <v>89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39"/>
      <c r="Q28" s="39"/>
      <c r="R28" s="104"/>
      <c r="S28" s="104"/>
      <c r="T28" s="104"/>
      <c r="U28" s="104"/>
      <c r="V28" s="39"/>
      <c r="W28" s="108"/>
      <c r="X28" s="89"/>
      <c r="Y28" s="107">
        <v>4000</v>
      </c>
      <c r="Z28" s="89"/>
      <c r="AA28" s="89"/>
      <c r="AB28" s="39"/>
      <c r="AC28" s="39"/>
      <c r="AD28" s="39"/>
      <c r="AE28" s="89"/>
      <c r="AF28" s="89"/>
      <c r="AG28" s="104"/>
      <c r="AH28" s="89"/>
      <c r="AI28" s="89"/>
      <c r="AJ28" s="89"/>
      <c r="AK28" s="40"/>
      <c r="AL28" s="106"/>
      <c r="AM28" s="105"/>
      <c r="AN28" s="107"/>
      <c r="AO28" s="108"/>
      <c r="AP28" s="108"/>
      <c r="AQ28" s="39"/>
      <c r="AR28" s="134">
        <f>SUM(C28:AQ28)</f>
        <v>4000</v>
      </c>
      <c r="AS28" s="131">
        <f t="shared" si="0"/>
        <v>483900</v>
      </c>
      <c r="AT28" s="131">
        <v>343900</v>
      </c>
      <c r="AU28" s="131">
        <v>343900</v>
      </c>
      <c r="AV28" s="131">
        <v>140000</v>
      </c>
      <c r="AW28" s="131">
        <v>140000</v>
      </c>
      <c r="AX28" s="131">
        <v>140000</v>
      </c>
      <c r="AY28" s="133">
        <f t="shared" si="1"/>
        <v>483900</v>
      </c>
      <c r="AZ28" s="102"/>
      <c r="BA28" s="47"/>
      <c r="BB28" s="47"/>
      <c r="BC28" s="47"/>
      <c r="BD28" s="47"/>
      <c r="BE28" s="47"/>
      <c r="BH28" s="56"/>
      <c r="BJ28" s="38"/>
    </row>
    <row r="29" spans="1:62">
      <c r="A29" s="127" t="s">
        <v>116</v>
      </c>
      <c r="B29" s="118" t="s">
        <v>90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39"/>
      <c r="Q29" s="39"/>
      <c r="R29" s="104"/>
      <c r="S29" s="104"/>
      <c r="T29" s="104"/>
      <c r="U29" s="104"/>
      <c r="V29" s="39"/>
      <c r="W29" s="108"/>
      <c r="X29" s="89"/>
      <c r="Y29" s="107"/>
      <c r="Z29" s="89"/>
      <c r="AA29" s="89"/>
      <c r="AB29" s="39"/>
      <c r="AC29" s="39"/>
      <c r="AD29" s="39"/>
      <c r="AE29" s="89"/>
      <c r="AF29" s="89"/>
      <c r="AG29" s="104"/>
      <c r="AH29" s="89"/>
      <c r="AI29" s="89"/>
      <c r="AJ29" s="89"/>
      <c r="AK29" s="40"/>
      <c r="AL29" s="106"/>
      <c r="AM29" s="105"/>
      <c r="AN29" s="107"/>
      <c r="AO29" s="108"/>
      <c r="AP29" s="108"/>
      <c r="AQ29" s="39"/>
      <c r="AR29" s="134"/>
      <c r="AS29" s="131">
        <f t="shared" si="0"/>
        <v>396500</v>
      </c>
      <c r="AT29" s="131">
        <v>320200</v>
      </c>
      <c r="AU29" s="131">
        <v>320200</v>
      </c>
      <c r="AV29" s="131">
        <v>76300</v>
      </c>
      <c r="AW29" s="131">
        <v>76300</v>
      </c>
      <c r="AX29" s="131">
        <v>76300</v>
      </c>
      <c r="AY29" s="133">
        <f t="shared" si="1"/>
        <v>396500</v>
      </c>
      <c r="AZ29" s="102"/>
      <c r="BA29" s="47"/>
      <c r="BB29" s="47"/>
      <c r="BC29" s="47"/>
      <c r="BD29" s="47"/>
      <c r="BE29" s="47"/>
      <c r="BH29" s="56"/>
      <c r="BJ29" s="38"/>
    </row>
    <row r="30" spans="1:62">
      <c r="A30" s="127" t="s">
        <v>117</v>
      </c>
      <c r="B30" s="118" t="s">
        <v>91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39"/>
      <c r="Q30" s="39"/>
      <c r="R30" s="104"/>
      <c r="S30" s="104"/>
      <c r="T30" s="104"/>
      <c r="U30" s="104"/>
      <c r="V30" s="39"/>
      <c r="W30" s="108"/>
      <c r="X30" s="89"/>
      <c r="Y30" s="107"/>
      <c r="Z30" s="89"/>
      <c r="AA30" s="89"/>
      <c r="AB30" s="39"/>
      <c r="AC30" s="39"/>
      <c r="AD30" s="39"/>
      <c r="AE30" s="89"/>
      <c r="AF30" s="89"/>
      <c r="AG30" s="104"/>
      <c r="AH30" s="89"/>
      <c r="AI30" s="89"/>
      <c r="AJ30" s="89"/>
      <c r="AK30" s="40"/>
      <c r="AL30" s="106"/>
      <c r="AM30" s="105"/>
      <c r="AN30" s="107"/>
      <c r="AO30" s="108"/>
      <c r="AP30" s="108"/>
      <c r="AQ30" s="39"/>
      <c r="AR30" s="134"/>
      <c r="AS30" s="131">
        <f t="shared" si="0"/>
        <v>479100</v>
      </c>
      <c r="AT30" s="131">
        <v>354300</v>
      </c>
      <c r="AU30" s="131">
        <v>354300</v>
      </c>
      <c r="AV30" s="131">
        <v>124800</v>
      </c>
      <c r="AW30" s="131">
        <v>124800</v>
      </c>
      <c r="AX30" s="131">
        <v>124800</v>
      </c>
      <c r="AY30" s="133">
        <f t="shared" si="1"/>
        <v>479100</v>
      </c>
      <c r="AZ30" s="102"/>
      <c r="BA30" s="47"/>
      <c r="BB30" s="47"/>
      <c r="BC30" s="47"/>
      <c r="BD30" s="47"/>
      <c r="BE30" s="47"/>
      <c r="BH30" s="56"/>
      <c r="BJ30" s="38"/>
    </row>
    <row r="31" spans="1:62">
      <c r="A31" s="127" t="s">
        <v>118</v>
      </c>
      <c r="B31" s="118" t="s">
        <v>92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39"/>
      <c r="Q31" s="39"/>
      <c r="R31" s="104"/>
      <c r="S31" s="104"/>
      <c r="T31" s="104"/>
      <c r="U31" s="104"/>
      <c r="V31" s="39"/>
      <c r="W31" s="108"/>
      <c r="X31" s="89"/>
      <c r="Y31" s="107"/>
      <c r="Z31" s="89"/>
      <c r="AA31" s="89"/>
      <c r="AB31" s="39"/>
      <c r="AC31" s="39"/>
      <c r="AD31" s="39"/>
      <c r="AE31" s="89"/>
      <c r="AF31" s="89"/>
      <c r="AG31" s="104"/>
      <c r="AH31" s="89"/>
      <c r="AI31" s="89"/>
      <c r="AJ31" s="89"/>
      <c r="AK31" s="40"/>
      <c r="AL31" s="106"/>
      <c r="AM31" s="105"/>
      <c r="AN31" s="107"/>
      <c r="AO31" s="108"/>
      <c r="AP31" s="108"/>
      <c r="AQ31" s="39"/>
      <c r="AR31" s="134"/>
      <c r="AS31" s="131">
        <f t="shared" si="0"/>
        <v>311900</v>
      </c>
      <c r="AT31" s="131">
        <v>194800</v>
      </c>
      <c r="AU31" s="131">
        <v>194800</v>
      </c>
      <c r="AV31" s="131">
        <v>117100</v>
      </c>
      <c r="AW31" s="131">
        <v>117100</v>
      </c>
      <c r="AX31" s="131">
        <v>117100</v>
      </c>
      <c r="AY31" s="133">
        <f t="shared" si="1"/>
        <v>311900</v>
      </c>
      <c r="AZ31" s="102"/>
      <c r="BA31" s="47"/>
      <c r="BB31" s="47"/>
      <c r="BC31" s="47"/>
      <c r="BD31" s="47"/>
      <c r="BE31" s="47"/>
      <c r="BH31" s="56"/>
      <c r="BJ31" s="38"/>
    </row>
    <row r="32" spans="1:62">
      <c r="A32" s="127" t="s">
        <v>119</v>
      </c>
      <c r="B32" s="118" t="s">
        <v>93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39"/>
      <c r="Q32" s="39"/>
      <c r="R32" s="104"/>
      <c r="S32" s="104"/>
      <c r="T32" s="104"/>
      <c r="U32" s="104"/>
      <c r="V32" s="39"/>
      <c r="W32" s="108"/>
      <c r="X32" s="89"/>
      <c r="Y32" s="107">
        <v>100000</v>
      </c>
      <c r="Z32" s="89"/>
      <c r="AA32" s="89"/>
      <c r="AB32" s="39"/>
      <c r="AC32" s="39"/>
      <c r="AD32" s="39"/>
      <c r="AE32" s="89"/>
      <c r="AF32" s="89"/>
      <c r="AG32" s="104"/>
      <c r="AH32" s="89"/>
      <c r="AI32" s="89"/>
      <c r="AJ32" s="89"/>
      <c r="AK32" s="40"/>
      <c r="AL32" s="106"/>
      <c r="AM32" s="105"/>
      <c r="AN32" s="107"/>
      <c r="AO32" s="108"/>
      <c r="AP32" s="108"/>
      <c r="AQ32" s="39"/>
      <c r="AR32" s="134">
        <f>SUM(C32:AQ32)</f>
        <v>100000</v>
      </c>
      <c r="AS32" s="131">
        <f t="shared" si="0"/>
        <v>8997700</v>
      </c>
      <c r="AT32" s="131">
        <v>8860400</v>
      </c>
      <c r="AU32" s="131">
        <v>8860400</v>
      </c>
      <c r="AV32" s="131">
        <v>137300</v>
      </c>
      <c r="AW32" s="131">
        <v>137300</v>
      </c>
      <c r="AX32" s="131">
        <v>137300</v>
      </c>
      <c r="AY32" s="133">
        <f t="shared" si="1"/>
        <v>8997700</v>
      </c>
      <c r="AZ32" s="102"/>
      <c r="BA32" s="47"/>
      <c r="BB32" s="47"/>
      <c r="BC32" s="47"/>
      <c r="BD32" s="47"/>
      <c r="BE32" s="47"/>
      <c r="BH32" s="56"/>
      <c r="BJ32" s="38"/>
    </row>
    <row r="33" spans="1:72">
      <c r="A33" s="127" t="s">
        <v>120</v>
      </c>
      <c r="B33" s="118" t="s">
        <v>94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39"/>
      <c r="Q33" s="39"/>
      <c r="R33" s="104"/>
      <c r="S33" s="104"/>
      <c r="T33" s="104"/>
      <c r="U33" s="104"/>
      <c r="V33" s="39"/>
      <c r="W33" s="108"/>
      <c r="X33" s="89"/>
      <c r="Y33" s="107"/>
      <c r="Z33" s="89"/>
      <c r="AA33" s="89"/>
      <c r="AB33" s="39"/>
      <c r="AC33" s="39"/>
      <c r="AD33" s="39"/>
      <c r="AE33" s="89"/>
      <c r="AF33" s="89"/>
      <c r="AG33" s="104"/>
      <c r="AH33" s="89"/>
      <c r="AI33" s="89"/>
      <c r="AJ33" s="89"/>
      <c r="AK33" s="40"/>
      <c r="AL33" s="106"/>
      <c r="AM33" s="105"/>
      <c r="AN33" s="107"/>
      <c r="AO33" s="108"/>
      <c r="AP33" s="108"/>
      <c r="AQ33" s="39"/>
      <c r="AR33" s="134"/>
      <c r="AS33" s="131">
        <f t="shared" si="0"/>
        <v>1864900</v>
      </c>
      <c r="AT33" s="131">
        <v>1704900</v>
      </c>
      <c r="AU33" s="131">
        <v>1704900</v>
      </c>
      <c r="AV33" s="131">
        <v>160000</v>
      </c>
      <c r="AW33" s="131">
        <v>160000</v>
      </c>
      <c r="AX33" s="131">
        <v>160000</v>
      </c>
      <c r="AY33" s="133">
        <f t="shared" si="1"/>
        <v>1864900</v>
      </c>
      <c r="AZ33" s="102"/>
      <c r="BA33" s="47"/>
      <c r="BB33" s="47"/>
      <c r="BC33" s="47"/>
      <c r="BD33" s="47"/>
      <c r="BE33" s="47"/>
      <c r="BH33" s="56"/>
      <c r="BJ33" s="38"/>
    </row>
    <row r="34" spans="1:72" hidden="1">
      <c r="A34" s="40"/>
      <c r="B34" s="40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39"/>
      <c r="Q34" s="39"/>
      <c r="R34" s="104"/>
      <c r="S34" s="104"/>
      <c r="T34" s="104"/>
      <c r="U34" s="104"/>
      <c r="V34" s="39"/>
      <c r="W34" s="108"/>
      <c r="X34" s="89"/>
      <c r="Y34" s="107"/>
      <c r="Z34" s="89"/>
      <c r="AA34" s="89"/>
      <c r="AB34" s="39"/>
      <c r="AC34" s="39"/>
      <c r="AD34" s="39"/>
      <c r="AE34" s="89"/>
      <c r="AF34" s="89"/>
      <c r="AG34" s="104"/>
      <c r="AH34" s="89"/>
      <c r="AI34" s="89"/>
      <c r="AJ34" s="89"/>
      <c r="AK34" s="40"/>
      <c r="AL34" s="106"/>
      <c r="AM34" s="105"/>
      <c r="AN34" s="107"/>
      <c r="AO34" s="108"/>
      <c r="AP34" s="108"/>
      <c r="AQ34" s="39"/>
      <c r="AR34" s="134"/>
      <c r="AS34" s="131">
        <f t="shared" si="0"/>
        <v>0</v>
      </c>
      <c r="AT34" s="40"/>
      <c r="AU34" s="40"/>
      <c r="AV34" s="40"/>
      <c r="AW34" s="40"/>
      <c r="AX34" s="40"/>
      <c r="AY34" s="40"/>
      <c r="AZ34" s="102"/>
      <c r="BA34" s="47"/>
      <c r="BB34" s="47"/>
      <c r="BC34" s="47"/>
      <c r="BD34" s="47"/>
      <c r="BE34" s="47"/>
      <c r="BH34" s="56"/>
      <c r="BJ34" s="38"/>
    </row>
    <row r="35" spans="1:72" hidden="1">
      <c r="A35" s="40"/>
      <c r="B35" s="40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39"/>
      <c r="Q35" s="39"/>
      <c r="R35" s="104"/>
      <c r="S35" s="104"/>
      <c r="T35" s="104"/>
      <c r="U35" s="104"/>
      <c r="V35" s="39"/>
      <c r="W35" s="108"/>
      <c r="X35" s="89"/>
      <c r="Y35" s="107"/>
      <c r="Z35" s="89"/>
      <c r="AA35" s="89"/>
      <c r="AB35" s="39"/>
      <c r="AC35" s="39"/>
      <c r="AD35" s="39"/>
      <c r="AE35" s="89"/>
      <c r="AF35" s="89"/>
      <c r="AG35" s="104"/>
      <c r="AH35" s="89"/>
      <c r="AI35" s="89"/>
      <c r="AJ35" s="89"/>
      <c r="AK35" s="40"/>
      <c r="AL35" s="106"/>
      <c r="AM35" s="105"/>
      <c r="AN35" s="107"/>
      <c r="AO35" s="108"/>
      <c r="AP35" s="108"/>
      <c r="AQ35" s="39"/>
      <c r="AR35" s="134"/>
      <c r="AS35" s="131">
        <f t="shared" si="0"/>
        <v>0</v>
      </c>
      <c r="AT35" s="40"/>
      <c r="AU35" s="40"/>
      <c r="AV35" s="40"/>
      <c r="AW35" s="40"/>
      <c r="AX35" s="40"/>
      <c r="AY35" s="40"/>
      <c r="AZ35" s="102"/>
      <c r="BA35" s="47"/>
      <c r="BB35" s="47"/>
      <c r="BC35" s="47"/>
      <c r="BD35" s="47"/>
      <c r="BE35" s="47"/>
      <c r="BH35" s="56"/>
      <c r="BJ35" s="38"/>
    </row>
    <row r="36" spans="1:72" hidden="1">
      <c r="A36" s="40"/>
      <c r="B36" s="40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39"/>
      <c r="Q36" s="39"/>
      <c r="R36" s="104"/>
      <c r="S36" s="104"/>
      <c r="T36" s="104"/>
      <c r="U36" s="104"/>
      <c r="V36" s="39"/>
      <c r="W36" s="108"/>
      <c r="X36" s="89"/>
      <c r="Y36" s="107"/>
      <c r="Z36" s="89"/>
      <c r="AA36" s="89"/>
      <c r="AB36" s="39"/>
      <c r="AC36" s="39"/>
      <c r="AD36" s="39"/>
      <c r="AE36" s="89"/>
      <c r="AF36" s="89"/>
      <c r="AG36" s="104"/>
      <c r="AH36" s="89"/>
      <c r="AI36" s="89"/>
      <c r="AJ36" s="89"/>
      <c r="AK36" s="40"/>
      <c r="AL36" s="106"/>
      <c r="AM36" s="105"/>
      <c r="AN36" s="107"/>
      <c r="AO36" s="108"/>
      <c r="AP36" s="108"/>
      <c r="AQ36" s="39"/>
      <c r="AR36" s="134"/>
      <c r="AS36" s="131">
        <f t="shared" si="0"/>
        <v>0</v>
      </c>
      <c r="AT36" s="40"/>
      <c r="AU36" s="40"/>
      <c r="AV36" s="40"/>
      <c r="AW36" s="40"/>
      <c r="AX36" s="40"/>
      <c r="AY36" s="40"/>
      <c r="AZ36" s="102"/>
      <c r="BA36" s="47"/>
      <c r="BB36" s="47"/>
      <c r="BC36" s="47"/>
      <c r="BD36" s="47"/>
      <c r="BE36" s="47"/>
      <c r="BH36" s="56"/>
      <c r="BJ36" s="38"/>
    </row>
    <row r="37" spans="1:72" hidden="1">
      <c r="A37" s="40"/>
      <c r="B37" s="40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39"/>
      <c r="Q37" s="39"/>
      <c r="R37" s="104"/>
      <c r="S37" s="104"/>
      <c r="T37" s="104"/>
      <c r="U37" s="104"/>
      <c r="V37" s="39"/>
      <c r="W37" s="108"/>
      <c r="X37" s="89"/>
      <c r="Y37" s="107"/>
      <c r="Z37" s="89"/>
      <c r="AA37" s="89"/>
      <c r="AB37" s="39"/>
      <c r="AC37" s="39"/>
      <c r="AD37" s="39"/>
      <c r="AE37" s="89"/>
      <c r="AF37" s="89"/>
      <c r="AG37" s="104"/>
      <c r="AH37" s="89"/>
      <c r="AI37" s="89"/>
      <c r="AJ37" s="89"/>
      <c r="AK37" s="40"/>
      <c r="AL37" s="106"/>
      <c r="AM37" s="105"/>
      <c r="AN37" s="107"/>
      <c r="AO37" s="108"/>
      <c r="AP37" s="108"/>
      <c r="AQ37" s="39"/>
      <c r="AR37" s="134"/>
      <c r="AS37" s="131">
        <f t="shared" si="0"/>
        <v>0</v>
      </c>
      <c r="AT37" s="40"/>
      <c r="AU37" s="40"/>
      <c r="AV37" s="40"/>
      <c r="AW37" s="40"/>
      <c r="AX37" s="40"/>
      <c r="AY37" s="40"/>
      <c r="AZ37" s="102"/>
      <c r="BA37" s="47"/>
      <c r="BB37" s="47"/>
      <c r="BC37" s="47"/>
      <c r="BD37" s="47"/>
      <c r="BE37" s="47"/>
      <c r="BH37" s="56"/>
      <c r="BJ37" s="38"/>
    </row>
    <row r="38" spans="1:72" hidden="1">
      <c r="A38" s="40"/>
      <c r="B38" s="40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39"/>
      <c r="Q38" s="39"/>
      <c r="R38" s="104"/>
      <c r="S38" s="104"/>
      <c r="T38" s="104"/>
      <c r="U38" s="104"/>
      <c r="V38" s="39"/>
      <c r="W38" s="108"/>
      <c r="X38" s="89"/>
      <c r="Y38" s="107"/>
      <c r="Z38" s="89"/>
      <c r="AA38" s="89"/>
      <c r="AB38" s="39"/>
      <c r="AC38" s="39"/>
      <c r="AD38" s="39"/>
      <c r="AE38" s="89"/>
      <c r="AF38" s="89"/>
      <c r="AG38" s="104"/>
      <c r="AH38" s="89"/>
      <c r="AI38" s="89"/>
      <c r="AJ38" s="89"/>
      <c r="AK38" s="40"/>
      <c r="AL38" s="106"/>
      <c r="AM38" s="105"/>
      <c r="AN38" s="107"/>
      <c r="AO38" s="108"/>
      <c r="AP38" s="108"/>
      <c r="AQ38" s="39"/>
      <c r="AR38" s="134"/>
      <c r="AS38" s="131">
        <f t="shared" si="0"/>
        <v>0</v>
      </c>
      <c r="AT38" s="40"/>
      <c r="AU38" s="40"/>
      <c r="AV38" s="40"/>
      <c r="AW38" s="40"/>
      <c r="AX38" s="40"/>
      <c r="AY38" s="40"/>
      <c r="AZ38" s="102"/>
      <c r="BA38" s="47"/>
      <c r="BB38" s="47"/>
      <c r="BC38" s="47"/>
      <c r="BD38" s="47"/>
      <c r="BE38" s="47"/>
      <c r="BH38" s="56"/>
      <c r="BJ38" s="38"/>
    </row>
    <row r="39" spans="1:72" hidden="1">
      <c r="A39" s="40"/>
      <c r="B39" s="40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39"/>
      <c r="Q39" s="39"/>
      <c r="R39" s="104"/>
      <c r="S39" s="104"/>
      <c r="T39" s="104"/>
      <c r="U39" s="104"/>
      <c r="V39" s="39"/>
      <c r="W39" s="108"/>
      <c r="X39" s="89"/>
      <c r="Y39" s="107"/>
      <c r="Z39" s="89"/>
      <c r="AA39" s="89"/>
      <c r="AB39" s="39"/>
      <c r="AC39" s="39"/>
      <c r="AD39" s="39"/>
      <c r="AE39" s="89"/>
      <c r="AF39" s="89"/>
      <c r="AG39" s="104"/>
      <c r="AH39" s="89"/>
      <c r="AI39" s="89"/>
      <c r="AJ39" s="89"/>
      <c r="AK39" s="40"/>
      <c r="AL39" s="106"/>
      <c r="AM39" s="105"/>
      <c r="AN39" s="107"/>
      <c r="AO39" s="108"/>
      <c r="AP39" s="108"/>
      <c r="AQ39" s="39"/>
      <c r="AR39" s="134"/>
      <c r="AS39" s="131">
        <f t="shared" si="0"/>
        <v>0</v>
      </c>
      <c r="AT39" s="40"/>
      <c r="AU39" s="40"/>
      <c r="AV39" s="40"/>
      <c r="AW39" s="40"/>
      <c r="AX39" s="40"/>
      <c r="AY39" s="40"/>
      <c r="AZ39" s="102"/>
      <c r="BA39" s="47"/>
      <c r="BB39" s="47"/>
      <c r="BC39" s="47"/>
      <c r="BD39" s="47"/>
      <c r="BE39" s="47"/>
      <c r="BH39" s="56"/>
      <c r="BJ39" s="38"/>
    </row>
    <row r="40" spans="1:72" hidden="1">
      <c r="A40" s="40"/>
      <c r="B40" s="40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39"/>
      <c r="Q40" s="39"/>
      <c r="R40" s="104"/>
      <c r="S40" s="104"/>
      <c r="T40" s="104"/>
      <c r="U40" s="104"/>
      <c r="V40" s="39"/>
      <c r="W40" s="108"/>
      <c r="X40" s="89"/>
      <c r="Y40" s="107"/>
      <c r="Z40" s="89"/>
      <c r="AA40" s="89"/>
      <c r="AB40" s="39"/>
      <c r="AC40" s="39"/>
      <c r="AD40" s="39"/>
      <c r="AE40" s="89"/>
      <c r="AF40" s="89"/>
      <c r="AG40" s="104"/>
      <c r="AH40" s="89"/>
      <c r="AI40" s="89"/>
      <c r="AJ40" s="89"/>
      <c r="AK40" s="40"/>
      <c r="AL40" s="106"/>
      <c r="AM40" s="105"/>
      <c r="AN40" s="107"/>
      <c r="AO40" s="108"/>
      <c r="AP40" s="108"/>
      <c r="AQ40" s="39"/>
      <c r="AR40" s="134"/>
      <c r="AS40" s="131">
        <f t="shared" si="0"/>
        <v>0</v>
      </c>
      <c r="AT40" s="40"/>
      <c r="AU40" s="40"/>
      <c r="AV40" s="40"/>
      <c r="AW40" s="40"/>
      <c r="AX40" s="40"/>
      <c r="AY40" s="40"/>
      <c r="AZ40" s="102"/>
      <c r="BA40" s="47"/>
      <c r="BB40" s="47"/>
      <c r="BC40" s="47"/>
      <c r="BD40" s="47"/>
      <c r="BE40" s="47"/>
      <c r="BH40" s="56"/>
      <c r="BJ40" s="38"/>
    </row>
    <row r="41" spans="1:72" hidden="1">
      <c r="A41" s="40"/>
      <c r="B41" s="40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39"/>
      <c r="Q41" s="39"/>
      <c r="R41" s="104"/>
      <c r="S41" s="104"/>
      <c r="T41" s="104"/>
      <c r="U41" s="104"/>
      <c r="V41" s="39"/>
      <c r="W41" s="108"/>
      <c r="X41" s="89"/>
      <c r="Y41" s="107"/>
      <c r="Z41" s="89"/>
      <c r="AA41" s="89"/>
      <c r="AB41" s="39"/>
      <c r="AC41" s="39"/>
      <c r="AD41" s="39"/>
      <c r="AE41" s="89"/>
      <c r="AF41" s="89"/>
      <c r="AG41" s="104"/>
      <c r="AH41" s="89"/>
      <c r="AI41" s="89"/>
      <c r="AJ41" s="89"/>
      <c r="AK41" s="40"/>
      <c r="AL41" s="106"/>
      <c r="AM41" s="105"/>
      <c r="AN41" s="107"/>
      <c r="AO41" s="108"/>
      <c r="AP41" s="108"/>
      <c r="AQ41" s="39"/>
      <c r="AR41" s="134"/>
      <c r="AS41" s="131">
        <f t="shared" si="0"/>
        <v>0</v>
      </c>
      <c r="AT41" s="40"/>
      <c r="AU41" s="40"/>
      <c r="AV41" s="40"/>
      <c r="AW41" s="40"/>
      <c r="AX41" s="40"/>
      <c r="AY41" s="40"/>
      <c r="AZ41" s="102"/>
      <c r="BA41" s="47"/>
      <c r="BB41" s="47"/>
      <c r="BC41" s="47"/>
      <c r="BD41" s="47"/>
      <c r="BE41" s="47"/>
      <c r="BH41" s="56"/>
      <c r="BJ41" s="38"/>
    </row>
    <row r="42" spans="1:72" hidden="1">
      <c r="A42" s="40"/>
      <c r="B42" s="40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39"/>
      <c r="Q42" s="39"/>
      <c r="R42" s="104"/>
      <c r="S42" s="104"/>
      <c r="T42" s="104"/>
      <c r="U42" s="104"/>
      <c r="V42" s="39"/>
      <c r="W42" s="108"/>
      <c r="X42" s="89"/>
      <c r="Y42" s="107"/>
      <c r="Z42" s="89"/>
      <c r="AA42" s="89"/>
      <c r="AB42" s="39"/>
      <c r="AC42" s="39"/>
      <c r="AD42" s="39"/>
      <c r="AE42" s="89"/>
      <c r="AF42" s="89"/>
      <c r="AG42" s="104"/>
      <c r="AH42" s="89"/>
      <c r="AI42" s="89"/>
      <c r="AJ42" s="89"/>
      <c r="AK42" s="40"/>
      <c r="AL42" s="106"/>
      <c r="AM42" s="105"/>
      <c r="AN42" s="107"/>
      <c r="AO42" s="108"/>
      <c r="AP42" s="108"/>
      <c r="AQ42" s="39"/>
      <c r="AR42" s="134"/>
      <c r="AS42" s="131">
        <f t="shared" si="0"/>
        <v>0</v>
      </c>
      <c r="AT42" s="40"/>
      <c r="AU42" s="40"/>
      <c r="AV42" s="40"/>
      <c r="AW42" s="40"/>
      <c r="AX42" s="40"/>
      <c r="AY42" s="40"/>
      <c r="AZ42" s="102"/>
      <c r="BA42" s="47"/>
      <c r="BB42" s="47"/>
      <c r="BC42" s="47"/>
      <c r="BD42" s="47"/>
      <c r="BE42" s="47"/>
      <c r="BH42" s="56"/>
      <c r="BJ42" s="38"/>
    </row>
    <row r="43" spans="1:72" hidden="1">
      <c r="A43" s="40"/>
      <c r="B43" s="40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39"/>
      <c r="Q43" s="39"/>
      <c r="R43" s="104"/>
      <c r="S43" s="104"/>
      <c r="T43" s="104"/>
      <c r="U43" s="104"/>
      <c r="V43" s="39"/>
      <c r="W43" s="108"/>
      <c r="X43" s="89"/>
      <c r="Y43" s="107"/>
      <c r="Z43" s="89"/>
      <c r="AA43" s="89"/>
      <c r="AB43" s="39"/>
      <c r="AC43" s="39"/>
      <c r="AD43" s="39"/>
      <c r="AE43" s="89"/>
      <c r="AF43" s="89"/>
      <c r="AG43" s="104"/>
      <c r="AH43" s="89"/>
      <c r="AI43" s="89"/>
      <c r="AJ43" s="89"/>
      <c r="AK43" s="40"/>
      <c r="AL43" s="106"/>
      <c r="AM43" s="105"/>
      <c r="AN43" s="107"/>
      <c r="AO43" s="108"/>
      <c r="AP43" s="108"/>
      <c r="AQ43" s="39"/>
      <c r="AR43" s="134"/>
      <c r="AS43" s="131">
        <f t="shared" si="0"/>
        <v>0</v>
      </c>
      <c r="AT43" s="40"/>
      <c r="AU43" s="40"/>
      <c r="AV43" s="40"/>
      <c r="AW43" s="40"/>
      <c r="AX43" s="40"/>
      <c r="AY43" s="40"/>
      <c r="AZ43" s="102"/>
      <c r="BA43" s="47"/>
      <c r="BB43" s="47"/>
      <c r="BC43" s="47"/>
      <c r="BD43" s="47"/>
      <c r="BE43" s="47"/>
      <c r="BH43" s="56"/>
      <c r="BJ43" s="38"/>
    </row>
    <row r="44" spans="1:72" s="18" customFormat="1" ht="37.5">
      <c r="A44" s="103"/>
      <c r="B44" s="9" t="s">
        <v>101</v>
      </c>
      <c r="C44" s="119">
        <f>SUM(C17:C33)</f>
        <v>0</v>
      </c>
      <c r="D44" s="119">
        <f t="shared" ref="D44:BO44" si="2">SUM(D17:D33)</f>
        <v>0</v>
      </c>
      <c r="E44" s="119">
        <f t="shared" si="2"/>
        <v>0</v>
      </c>
      <c r="F44" s="119">
        <f t="shared" si="2"/>
        <v>0</v>
      </c>
      <c r="G44" s="119">
        <f t="shared" si="2"/>
        <v>0</v>
      </c>
      <c r="H44" s="119">
        <f t="shared" si="2"/>
        <v>0</v>
      </c>
      <c r="I44" s="119">
        <f t="shared" si="2"/>
        <v>0</v>
      </c>
      <c r="J44" s="119">
        <f t="shared" si="2"/>
        <v>0</v>
      </c>
      <c r="K44" s="119">
        <f t="shared" si="2"/>
        <v>0</v>
      </c>
      <c r="L44" s="119">
        <f t="shared" si="2"/>
        <v>0</v>
      </c>
      <c r="M44" s="119">
        <f t="shared" si="2"/>
        <v>0</v>
      </c>
      <c r="N44" s="119">
        <f t="shared" si="2"/>
        <v>0</v>
      </c>
      <c r="O44" s="119">
        <f t="shared" si="2"/>
        <v>0</v>
      </c>
      <c r="P44" s="119">
        <f t="shared" si="2"/>
        <v>0</v>
      </c>
      <c r="Q44" s="119">
        <f t="shared" si="2"/>
        <v>0</v>
      </c>
      <c r="R44" s="119">
        <f t="shared" si="2"/>
        <v>0</v>
      </c>
      <c r="S44" s="119">
        <f t="shared" si="2"/>
        <v>0</v>
      </c>
      <c r="T44" s="119">
        <f t="shared" si="2"/>
        <v>0</v>
      </c>
      <c r="U44" s="119">
        <f t="shared" si="2"/>
        <v>0</v>
      </c>
      <c r="V44" s="119">
        <f t="shared" si="2"/>
        <v>0</v>
      </c>
      <c r="W44" s="119">
        <f t="shared" si="2"/>
        <v>0</v>
      </c>
      <c r="X44" s="119">
        <f t="shared" si="2"/>
        <v>0</v>
      </c>
      <c r="Y44" s="119">
        <f t="shared" si="2"/>
        <v>114000</v>
      </c>
      <c r="Z44" s="119">
        <f t="shared" si="2"/>
        <v>0</v>
      </c>
      <c r="AA44" s="119">
        <f t="shared" si="2"/>
        <v>0</v>
      </c>
      <c r="AB44" s="119">
        <f t="shared" si="2"/>
        <v>0</v>
      </c>
      <c r="AC44" s="119">
        <f t="shared" si="2"/>
        <v>0</v>
      </c>
      <c r="AD44" s="119">
        <f t="shared" si="2"/>
        <v>0</v>
      </c>
      <c r="AE44" s="119">
        <f t="shared" si="2"/>
        <v>0</v>
      </c>
      <c r="AF44" s="119">
        <f t="shared" si="2"/>
        <v>0</v>
      </c>
      <c r="AG44" s="119">
        <f t="shared" si="2"/>
        <v>0</v>
      </c>
      <c r="AH44" s="119">
        <f t="shared" si="2"/>
        <v>0</v>
      </c>
      <c r="AI44" s="119">
        <f t="shared" si="2"/>
        <v>0</v>
      </c>
      <c r="AJ44" s="119">
        <f t="shared" si="2"/>
        <v>0</v>
      </c>
      <c r="AK44" s="119">
        <f t="shared" si="2"/>
        <v>0</v>
      </c>
      <c r="AL44" s="119">
        <f t="shared" si="2"/>
        <v>0</v>
      </c>
      <c r="AM44" s="119">
        <f t="shared" si="2"/>
        <v>0</v>
      </c>
      <c r="AN44" s="119">
        <f t="shared" si="2"/>
        <v>0</v>
      </c>
      <c r="AO44" s="119">
        <f t="shared" si="2"/>
        <v>0</v>
      </c>
      <c r="AP44" s="119">
        <f t="shared" si="2"/>
        <v>0</v>
      </c>
      <c r="AQ44" s="119">
        <f t="shared" si="2"/>
        <v>0</v>
      </c>
      <c r="AR44" s="135">
        <f t="shared" si="2"/>
        <v>114000</v>
      </c>
      <c r="AS44" s="132">
        <f>SUM(AS17:AS43)</f>
        <v>16856800</v>
      </c>
      <c r="AT44" s="132">
        <f t="shared" ref="AT44:AY44" si="3">SUM(AT17:AT43)</f>
        <v>14982500</v>
      </c>
      <c r="AU44" s="132">
        <f t="shared" si="3"/>
        <v>14982500</v>
      </c>
      <c r="AV44" s="132">
        <f t="shared" si="3"/>
        <v>1874300</v>
      </c>
      <c r="AW44" s="132">
        <f t="shared" si="3"/>
        <v>1874300</v>
      </c>
      <c r="AX44" s="132">
        <f t="shared" si="3"/>
        <v>1874300</v>
      </c>
      <c r="AY44" s="132">
        <f t="shared" si="3"/>
        <v>16856800</v>
      </c>
      <c r="AZ44" s="119">
        <f t="shared" si="2"/>
        <v>0</v>
      </c>
      <c r="BA44" s="119">
        <f t="shared" si="2"/>
        <v>0</v>
      </c>
      <c r="BB44" s="119">
        <f t="shared" si="2"/>
        <v>0</v>
      </c>
      <c r="BC44" s="119">
        <f t="shared" si="2"/>
        <v>0</v>
      </c>
      <c r="BD44" s="119">
        <f t="shared" si="2"/>
        <v>0</v>
      </c>
      <c r="BE44" s="119">
        <f t="shared" si="2"/>
        <v>0</v>
      </c>
      <c r="BF44" s="119">
        <f t="shared" si="2"/>
        <v>0</v>
      </c>
      <c r="BG44" s="119">
        <f t="shared" si="2"/>
        <v>0</v>
      </c>
      <c r="BH44" s="119">
        <f t="shared" si="2"/>
        <v>0</v>
      </c>
      <c r="BI44" s="119">
        <f t="shared" si="2"/>
        <v>0</v>
      </c>
      <c r="BJ44" s="119">
        <f t="shared" si="2"/>
        <v>0</v>
      </c>
      <c r="BK44" s="119">
        <f t="shared" si="2"/>
        <v>0</v>
      </c>
      <c r="BL44" s="119">
        <f t="shared" si="2"/>
        <v>0</v>
      </c>
      <c r="BM44" s="119">
        <f t="shared" si="2"/>
        <v>0</v>
      </c>
      <c r="BN44" s="119">
        <f t="shared" si="2"/>
        <v>0</v>
      </c>
      <c r="BO44" s="119">
        <f t="shared" si="2"/>
        <v>0</v>
      </c>
      <c r="BP44" s="119">
        <f>SUM(BP17:BP33)</f>
        <v>0</v>
      </c>
      <c r="BQ44" s="119">
        <f>SUM(BQ17:BQ33)</f>
        <v>0</v>
      </c>
      <c r="BR44" s="119">
        <f>SUM(BR17:BR33)</f>
        <v>0</v>
      </c>
      <c r="BS44" s="119">
        <f>SUM(BS17:BS33)</f>
        <v>0</v>
      </c>
      <c r="BT44" s="119">
        <f>SUM(BT17:BT33)</f>
        <v>0</v>
      </c>
    </row>
    <row r="45" spans="1:72" s="18" customFormat="1" ht="37.5">
      <c r="A45" s="110"/>
      <c r="B45" s="109" t="s">
        <v>102</v>
      </c>
      <c r="C45" s="14">
        <v>6940900</v>
      </c>
      <c r="D45" s="14">
        <v>17475300</v>
      </c>
      <c r="E45" s="14">
        <v>12977700</v>
      </c>
      <c r="F45" s="14">
        <v>65730000</v>
      </c>
      <c r="G45" s="79"/>
      <c r="H45" s="14"/>
      <c r="I45" s="14"/>
      <c r="J45" s="14">
        <v>882600</v>
      </c>
      <c r="K45" s="14">
        <f>SUM(L45:M45)</f>
        <v>0</v>
      </c>
      <c r="L45" s="14"/>
      <c r="M45" s="14"/>
      <c r="N45" s="14"/>
      <c r="O45" s="14">
        <f>P45+Q45</f>
        <v>513400</v>
      </c>
      <c r="P45" s="14">
        <v>25900</v>
      </c>
      <c r="Q45" s="14">
        <v>487500</v>
      </c>
      <c r="R45" s="14">
        <v>125800</v>
      </c>
      <c r="S45" s="14"/>
      <c r="T45" s="14"/>
      <c r="U45" s="14">
        <f>V45</f>
        <v>1040760</v>
      </c>
      <c r="V45" s="14">
        <v>1040760</v>
      </c>
      <c r="W45" s="14">
        <f>X45</f>
        <v>329000</v>
      </c>
      <c r="X45" s="14">
        <v>329000</v>
      </c>
      <c r="Y45" s="33">
        <f>SUM(Z45:AD45)</f>
        <v>18800</v>
      </c>
      <c r="Z45" s="33"/>
      <c r="AA45" s="14"/>
      <c r="AB45" s="33">
        <v>18800</v>
      </c>
      <c r="AC45" s="33"/>
      <c r="AD45" s="14"/>
      <c r="AE45" s="14"/>
      <c r="AF45" s="14"/>
      <c r="AG45" s="14">
        <f>SUM(AH45:AJ45)</f>
        <v>0</v>
      </c>
      <c r="AH45" s="14"/>
      <c r="AI45" s="14"/>
      <c r="AJ45" s="14"/>
      <c r="AK45" s="14">
        <v>208100</v>
      </c>
      <c r="AL45" s="14"/>
      <c r="AM45" s="14"/>
      <c r="AN45" s="33">
        <f>AQ45</f>
        <v>30000</v>
      </c>
      <c r="AO45" s="33"/>
      <c r="AP45" s="33"/>
      <c r="AQ45" s="14">
        <v>30000</v>
      </c>
      <c r="AR45" s="14">
        <f>C45+D45+E45+F45+H45+J45+K45+N45+O45+R45+S45+T45+U45+W45+Y45+AE45+AF45+AG45+AN45+AL45+AK45+AM45+I45+G45</f>
        <v>106272360</v>
      </c>
      <c r="AS45" s="111"/>
      <c r="AT45" s="111"/>
      <c r="AU45" s="111"/>
      <c r="AV45" s="111"/>
      <c r="AW45" s="111"/>
      <c r="AX45" s="111"/>
      <c r="AY45" s="112">
        <f t="shared" ref="AY45:AY50" si="4">AS45</f>
        <v>0</v>
      </c>
      <c r="AZ45" s="113" t="e">
        <f>#REF!</f>
        <v>#REF!</v>
      </c>
      <c r="BA45" s="114" t="e">
        <f>AZ45-#REF!</f>
        <v>#REF!</v>
      </c>
      <c r="BB45" s="114" t="e">
        <f>#REF!-#REF!</f>
        <v>#REF!</v>
      </c>
      <c r="BC45" s="113" t="e">
        <f>#REF!</f>
        <v>#REF!</v>
      </c>
      <c r="BD45" s="114" t="e">
        <f>BC45-#REF!</f>
        <v>#REF!</v>
      </c>
      <c r="BE45" s="115" t="e">
        <f>#REF!-#REF!</f>
        <v>#REF!</v>
      </c>
      <c r="BF45" s="59" t="e">
        <f>BE45+BB45</f>
        <v>#REF!</v>
      </c>
      <c r="BH45" s="115" t="e">
        <f>#REF!+#REF!=#REF!</f>
        <v>#REF!</v>
      </c>
      <c r="BJ45" s="95" t="e">
        <f>#REF!+#REF!</f>
        <v>#REF!</v>
      </c>
      <c r="BK45" s="59" t="e">
        <f t="shared" ref="BK45:BK50" si="5">BJ45-AZ45-BC45</f>
        <v>#REF!</v>
      </c>
    </row>
    <row r="46" spans="1:72" s="18" customFormat="1" ht="37.5">
      <c r="A46" s="129" t="s">
        <v>29</v>
      </c>
      <c r="B46" s="117" t="s">
        <v>72</v>
      </c>
      <c r="C46" s="17">
        <v>282000</v>
      </c>
      <c r="D46" s="14"/>
      <c r="E46" s="14"/>
      <c r="F46" s="79"/>
      <c r="G46" s="79"/>
      <c r="H46" s="17"/>
      <c r="I46" s="17"/>
      <c r="J46" s="14"/>
      <c r="K46" s="17">
        <f>SUM(L46:M46)</f>
        <v>0</v>
      </c>
      <c r="L46" s="17"/>
      <c r="M46" s="17"/>
      <c r="N46" s="17"/>
      <c r="O46" s="17">
        <v>2097000</v>
      </c>
      <c r="P46" s="17">
        <v>2900</v>
      </c>
      <c r="Q46" s="17"/>
      <c r="R46" s="17"/>
      <c r="S46" s="14"/>
      <c r="T46" s="14"/>
      <c r="U46" s="17"/>
      <c r="V46" s="17"/>
      <c r="W46" s="17"/>
      <c r="X46" s="17"/>
      <c r="Y46" s="32">
        <v>4780</v>
      </c>
      <c r="Z46" s="32"/>
      <c r="AA46" s="17"/>
      <c r="AB46" s="14"/>
      <c r="AC46" s="14"/>
      <c r="AD46" s="14"/>
      <c r="AE46" s="14"/>
      <c r="AF46" s="14"/>
      <c r="AG46" s="17">
        <f>SUM(AH46:AJ46)</f>
        <v>0</v>
      </c>
      <c r="AH46" s="14"/>
      <c r="AI46" s="14"/>
      <c r="AJ46" s="17"/>
      <c r="AK46" s="17"/>
      <c r="AL46" s="17"/>
      <c r="AM46" s="17"/>
      <c r="AN46" s="32">
        <f>SUM(AO46:AP46)</f>
        <v>0</v>
      </c>
      <c r="AO46" s="32"/>
      <c r="AP46" s="32"/>
      <c r="AQ46" s="17"/>
      <c r="AR46" s="14">
        <f>C46+D46+E46+F46+H46+J46+K46+N46+O46+R46+S46+T46+U46+W46+Y46+AE46+AF46+AG46+AN46+AL46+AK46+AM46+I46+G46</f>
        <v>2383780</v>
      </c>
      <c r="AS46" s="13"/>
      <c r="AT46" s="13"/>
      <c r="AU46" s="13"/>
      <c r="AV46" s="13"/>
      <c r="AW46" s="13"/>
      <c r="AX46" s="13"/>
      <c r="AY46" s="112">
        <f t="shared" si="4"/>
        <v>0</v>
      </c>
      <c r="AZ46" s="46" t="e">
        <f>#REF!</f>
        <v>#REF!</v>
      </c>
      <c r="BA46" s="48" t="e">
        <f>AZ46-#REF!</f>
        <v>#REF!</v>
      </c>
      <c r="BB46" s="48" t="e">
        <f>#REF!-#REF!</f>
        <v>#REF!</v>
      </c>
      <c r="BC46" s="46" t="e">
        <f>#REF!</f>
        <v>#REF!</v>
      </c>
      <c r="BD46" s="48" t="e">
        <f>BC46-#REF!</f>
        <v>#REF!</v>
      </c>
      <c r="BE46" s="43" t="e">
        <f>#REF!-#REF!</f>
        <v>#REF!</v>
      </c>
      <c r="BH46" s="43" t="e">
        <f>#REF!+#REF!=#REF!</f>
        <v>#REF!</v>
      </c>
      <c r="BJ46" s="21" t="e">
        <f>#REF!+#REF!</f>
        <v>#REF!</v>
      </c>
      <c r="BK46" s="20" t="e">
        <f t="shared" si="5"/>
        <v>#REF!</v>
      </c>
    </row>
    <row r="47" spans="1:72" s="18" customFormat="1" ht="37.5">
      <c r="A47" s="129" t="s">
        <v>28</v>
      </c>
      <c r="B47" s="117" t="s">
        <v>71</v>
      </c>
      <c r="C47" s="17">
        <v>40000</v>
      </c>
      <c r="D47" s="14"/>
      <c r="E47" s="14"/>
      <c r="F47" s="79"/>
      <c r="G47" s="79"/>
      <c r="H47" s="17"/>
      <c r="I47" s="17"/>
      <c r="J47" s="14"/>
      <c r="K47" s="17">
        <f>SUM(L47:M47)</f>
        <v>0</v>
      </c>
      <c r="L47" s="17"/>
      <c r="M47" s="17"/>
      <c r="N47" s="17"/>
      <c r="O47" s="17">
        <v>1650400</v>
      </c>
      <c r="P47" s="17">
        <v>10800</v>
      </c>
      <c r="Q47" s="17"/>
      <c r="R47" s="17"/>
      <c r="S47" s="14"/>
      <c r="T47" s="14"/>
      <c r="U47" s="17"/>
      <c r="V47" s="17"/>
      <c r="W47" s="17"/>
      <c r="X47" s="17"/>
      <c r="Y47" s="32">
        <f>SUM(Z47:AD47)</f>
        <v>0</v>
      </c>
      <c r="Z47" s="32"/>
      <c r="AA47" s="14"/>
      <c r="AB47" s="94"/>
      <c r="AC47" s="14"/>
      <c r="AD47" s="14"/>
      <c r="AE47" s="14"/>
      <c r="AF47" s="14"/>
      <c r="AG47" s="17">
        <f>SUM(AH47:AJ47)</f>
        <v>0</v>
      </c>
      <c r="AH47" s="14"/>
      <c r="AI47" s="14"/>
      <c r="AJ47" s="17"/>
      <c r="AK47" s="17"/>
      <c r="AL47" s="17"/>
      <c r="AM47" s="17"/>
      <c r="AN47" s="32">
        <f>SUM(AO47:AP47)</f>
        <v>0</v>
      </c>
      <c r="AO47" s="32"/>
      <c r="AP47" s="33"/>
      <c r="AQ47" s="17"/>
      <c r="AR47" s="14">
        <f>C47+D47+E47+F47+H47+J47+K47+N47+O47+R47+S47+T47+U47+W47+Y47+AE47+AF47+AG47+AN47+AL47+AK47+AM47+I47+G47</f>
        <v>1690400</v>
      </c>
      <c r="AS47" s="13"/>
      <c r="AT47" s="13"/>
      <c r="AU47" s="13"/>
      <c r="AV47" s="13"/>
      <c r="AW47" s="13"/>
      <c r="AX47" s="13"/>
      <c r="AY47" s="112">
        <f t="shared" si="4"/>
        <v>0</v>
      </c>
      <c r="AZ47" s="46" t="e">
        <f>#REF!</f>
        <v>#REF!</v>
      </c>
      <c r="BA47" s="48" t="e">
        <f>AZ47-#REF!</f>
        <v>#REF!</v>
      </c>
      <c r="BB47" s="48" t="e">
        <f>#REF!-#REF!</f>
        <v>#REF!</v>
      </c>
      <c r="BC47" s="46" t="e">
        <f>#REF!</f>
        <v>#REF!</v>
      </c>
      <c r="BD47" s="48" t="e">
        <f>BC47-#REF!</f>
        <v>#REF!</v>
      </c>
      <c r="BE47" s="43" t="e">
        <f>#REF!-#REF!</f>
        <v>#REF!</v>
      </c>
      <c r="BH47" s="43" t="e">
        <f>#REF!+#REF!=#REF!</f>
        <v>#REF!</v>
      </c>
      <c r="BJ47" s="21" t="e">
        <f>#REF!+#REF!</f>
        <v>#REF!</v>
      </c>
      <c r="BK47" s="20" t="e">
        <f t="shared" si="5"/>
        <v>#REF!</v>
      </c>
    </row>
    <row r="48" spans="1:72" s="18" customFormat="1" ht="37.5">
      <c r="A48" s="129" t="s">
        <v>30</v>
      </c>
      <c r="B48" s="117" t="s">
        <v>73</v>
      </c>
      <c r="C48" s="17">
        <v>64137</v>
      </c>
      <c r="D48" s="14"/>
      <c r="E48" s="14"/>
      <c r="F48" s="79"/>
      <c r="G48" s="79"/>
      <c r="H48" s="17"/>
      <c r="I48" s="17"/>
      <c r="J48" s="14"/>
      <c r="K48" s="17">
        <f>SUM(L48:M48)</f>
        <v>0</v>
      </c>
      <c r="L48" s="14"/>
      <c r="M48" s="14"/>
      <c r="N48" s="14"/>
      <c r="O48" s="17">
        <v>1273185</v>
      </c>
      <c r="P48" s="17"/>
      <c r="Q48" s="14"/>
      <c r="R48" s="17"/>
      <c r="S48" s="14"/>
      <c r="T48" s="14"/>
      <c r="U48" s="17"/>
      <c r="V48" s="17"/>
      <c r="W48" s="17"/>
      <c r="X48" s="17"/>
      <c r="Y48" s="32">
        <v>199671</v>
      </c>
      <c r="Z48" s="32"/>
      <c r="AA48" s="17"/>
      <c r="AB48" s="14"/>
      <c r="AC48" s="14"/>
      <c r="AD48" s="14"/>
      <c r="AE48" s="14"/>
      <c r="AF48" s="14"/>
      <c r="AG48" s="17">
        <f>SUM(AH48:AJ48)</f>
        <v>0</v>
      </c>
      <c r="AH48" s="14"/>
      <c r="AI48" s="14"/>
      <c r="AJ48" s="14"/>
      <c r="AK48" s="14"/>
      <c r="AL48" s="14"/>
      <c r="AM48" s="14"/>
      <c r="AN48" s="32">
        <f>SUM(AO48:AP48)</f>
        <v>0</v>
      </c>
      <c r="AO48" s="32"/>
      <c r="AP48" s="32"/>
      <c r="AQ48" s="14"/>
      <c r="AR48" s="14">
        <f>C48+D48+E48+F48+H48+J48+K48+N48+O48+R48+S48+T48+U48+W48+Y48+AE48+AF48+AG48+AN48+AL48+AK48+AM48+I48+G48</f>
        <v>1536993</v>
      </c>
      <c r="AS48" s="13"/>
      <c r="AT48" s="13"/>
      <c r="AU48" s="13"/>
      <c r="AV48" s="13"/>
      <c r="AW48" s="13"/>
      <c r="AX48" s="13"/>
      <c r="AY48" s="112">
        <f t="shared" si="4"/>
        <v>0</v>
      </c>
      <c r="AZ48" s="46" t="e">
        <f>#REF!</f>
        <v>#REF!</v>
      </c>
      <c r="BA48" s="48" t="e">
        <f>AZ48-#REF!</f>
        <v>#REF!</v>
      </c>
      <c r="BB48" s="48" t="e">
        <f>#REF!-#REF!</f>
        <v>#REF!</v>
      </c>
      <c r="BC48" s="46" t="e">
        <f>#REF!</f>
        <v>#REF!</v>
      </c>
      <c r="BD48" s="48" t="e">
        <f>BC48-#REF!</f>
        <v>#REF!</v>
      </c>
      <c r="BE48" s="43" t="e">
        <f>#REF!-#REF!</f>
        <v>#REF!</v>
      </c>
      <c r="BH48" s="43" t="e">
        <f>#REF!+#REF!=#REF!</f>
        <v>#REF!</v>
      </c>
      <c r="BJ48" s="21" t="e">
        <f>#REF!+#REF!</f>
        <v>#REF!</v>
      </c>
      <c r="BK48" s="20" t="e">
        <f t="shared" si="5"/>
        <v>#REF!</v>
      </c>
    </row>
    <row r="49" spans="1:66" s="18" customFormat="1">
      <c r="A49" s="130"/>
      <c r="B49" s="100" t="s">
        <v>18</v>
      </c>
      <c r="C49" s="14">
        <f>SUM(C46:C48)</f>
        <v>386137</v>
      </c>
      <c r="D49" s="14">
        <f>SUM(D46:D48)</f>
        <v>0</v>
      </c>
      <c r="E49" s="14">
        <f>SUM(E46:E48)</f>
        <v>0</v>
      </c>
      <c r="F49" s="79">
        <f>SUM(F46:F48)</f>
        <v>0</v>
      </c>
      <c r="G49" s="79"/>
      <c r="H49" s="14">
        <f>SUM(H46:H48)</f>
        <v>0</v>
      </c>
      <c r="I49" s="14"/>
      <c r="J49" s="14">
        <f t="shared" ref="J49:AZ49" si="6">SUM(J46:J48)</f>
        <v>0</v>
      </c>
      <c r="K49" s="14">
        <f t="shared" si="6"/>
        <v>0</v>
      </c>
      <c r="L49" s="14">
        <f t="shared" si="6"/>
        <v>0</v>
      </c>
      <c r="M49" s="14">
        <f t="shared" si="6"/>
        <v>0</v>
      </c>
      <c r="N49" s="14">
        <f t="shared" si="6"/>
        <v>0</v>
      </c>
      <c r="O49" s="14">
        <f t="shared" si="6"/>
        <v>5020585</v>
      </c>
      <c r="P49" s="14">
        <f t="shared" si="6"/>
        <v>13700</v>
      </c>
      <c r="Q49" s="14">
        <f t="shared" si="6"/>
        <v>0</v>
      </c>
      <c r="R49" s="14">
        <f t="shared" si="6"/>
        <v>0</v>
      </c>
      <c r="S49" s="14">
        <f t="shared" si="6"/>
        <v>0</v>
      </c>
      <c r="T49" s="14">
        <f t="shared" si="6"/>
        <v>0</v>
      </c>
      <c r="U49" s="14">
        <f t="shared" si="6"/>
        <v>0</v>
      </c>
      <c r="V49" s="14">
        <f t="shared" si="6"/>
        <v>0</v>
      </c>
      <c r="W49" s="14">
        <f t="shared" si="6"/>
        <v>0</v>
      </c>
      <c r="X49" s="14">
        <f t="shared" si="6"/>
        <v>0</v>
      </c>
      <c r="Y49" s="14">
        <f t="shared" si="6"/>
        <v>204451</v>
      </c>
      <c r="Z49" s="14">
        <f t="shared" si="6"/>
        <v>0</v>
      </c>
      <c r="AA49" s="14">
        <f t="shared" si="6"/>
        <v>0</v>
      </c>
      <c r="AB49" s="14">
        <f t="shared" si="6"/>
        <v>0</v>
      </c>
      <c r="AC49" s="14">
        <f t="shared" si="6"/>
        <v>0</v>
      </c>
      <c r="AD49" s="14">
        <f t="shared" si="6"/>
        <v>0</v>
      </c>
      <c r="AE49" s="14">
        <f t="shared" si="6"/>
        <v>0</v>
      </c>
      <c r="AF49" s="14">
        <f t="shared" si="6"/>
        <v>0</v>
      </c>
      <c r="AG49" s="14">
        <f t="shared" si="6"/>
        <v>0</v>
      </c>
      <c r="AH49" s="14">
        <f t="shared" si="6"/>
        <v>0</v>
      </c>
      <c r="AI49" s="14">
        <f t="shared" si="6"/>
        <v>0</v>
      </c>
      <c r="AJ49" s="14">
        <f t="shared" si="6"/>
        <v>0</v>
      </c>
      <c r="AK49" s="14">
        <f t="shared" si="6"/>
        <v>0</v>
      </c>
      <c r="AL49" s="14">
        <f t="shared" si="6"/>
        <v>0</v>
      </c>
      <c r="AM49" s="14">
        <f t="shared" si="6"/>
        <v>0</v>
      </c>
      <c r="AN49" s="14">
        <f t="shared" si="6"/>
        <v>0</v>
      </c>
      <c r="AO49" s="14">
        <f t="shared" si="6"/>
        <v>0</v>
      </c>
      <c r="AP49" s="14">
        <f t="shared" si="6"/>
        <v>0</v>
      </c>
      <c r="AQ49" s="14">
        <f t="shared" si="6"/>
        <v>0</v>
      </c>
      <c r="AR49" s="14">
        <f t="shared" si="6"/>
        <v>5611173</v>
      </c>
      <c r="AS49" s="14">
        <f t="shared" si="6"/>
        <v>0</v>
      </c>
      <c r="AT49" s="14">
        <f t="shared" si="6"/>
        <v>0</v>
      </c>
      <c r="AU49" s="14">
        <f t="shared" si="6"/>
        <v>0</v>
      </c>
      <c r="AV49" s="14">
        <f t="shared" si="6"/>
        <v>0</v>
      </c>
      <c r="AW49" s="14"/>
      <c r="AX49" s="14"/>
      <c r="AY49" s="112">
        <f t="shared" si="4"/>
        <v>0</v>
      </c>
      <c r="AZ49" s="46" t="e">
        <f t="shared" si="6"/>
        <v>#REF!</v>
      </c>
      <c r="BA49" s="48" t="e">
        <f>AZ49-#REF!</f>
        <v>#REF!</v>
      </c>
      <c r="BB49" s="76" t="e">
        <f>#REF!</f>
        <v>#REF!</v>
      </c>
      <c r="BC49" s="46" t="e">
        <f>#REF!</f>
        <v>#REF!</v>
      </c>
      <c r="BD49" s="48" t="e">
        <f>BC49-#REF!</f>
        <v>#REF!</v>
      </c>
      <c r="BE49" s="76" t="e">
        <f>#REF!</f>
        <v>#REF!</v>
      </c>
      <c r="BH49" s="43" t="e">
        <f>#REF!+#REF!=#REF!</f>
        <v>#REF!</v>
      </c>
      <c r="BJ49" s="21" t="e">
        <f>#REF!+#REF!</f>
        <v>#REF!</v>
      </c>
      <c r="BK49" s="20" t="e">
        <f t="shared" si="5"/>
        <v>#REF!</v>
      </c>
    </row>
    <row r="50" spans="1:66">
      <c r="A50" s="19"/>
      <c r="B50" s="10" t="s">
        <v>12</v>
      </c>
      <c r="C50" s="14"/>
      <c r="D50" s="14"/>
      <c r="E50" s="14"/>
      <c r="F50" s="79"/>
      <c r="G50" s="79"/>
      <c r="H50" s="14"/>
      <c r="I50" s="14"/>
      <c r="J50" s="14"/>
      <c r="K50" s="17">
        <f>SUM(L50:M50)</f>
        <v>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7">
        <f>SUM(X50:X50)</f>
        <v>0</v>
      </c>
      <c r="X50" s="14"/>
      <c r="Y50" s="32">
        <f>SUM(Z50:AD50)</f>
        <v>0</v>
      </c>
      <c r="Z50" s="33"/>
      <c r="AA50" s="33"/>
      <c r="AB50" s="33"/>
      <c r="AC50" s="33"/>
      <c r="AD50" s="14"/>
      <c r="AE50" s="17"/>
      <c r="AF50" s="14"/>
      <c r="AG50" s="17">
        <f>SUM(AH50:AJ50)</f>
        <v>0</v>
      </c>
      <c r="AH50" s="14"/>
      <c r="AI50" s="14"/>
      <c r="AJ50" s="14"/>
      <c r="AK50" s="14"/>
      <c r="AL50" s="14"/>
      <c r="AM50" s="14"/>
      <c r="AN50" s="32">
        <f>SUM(AO50:AP50)</f>
        <v>0</v>
      </c>
      <c r="AO50" s="33"/>
      <c r="AP50" s="33"/>
      <c r="AQ50" s="14"/>
      <c r="AR50" s="17"/>
      <c r="AS50" s="10"/>
      <c r="AT50" s="10"/>
      <c r="AU50" s="14"/>
      <c r="AV50" s="14"/>
      <c r="AW50" s="14"/>
      <c r="AX50" s="14"/>
      <c r="AY50" s="112">
        <f t="shared" si="4"/>
        <v>0</v>
      </c>
      <c r="AZ50" s="77">
        <v>0</v>
      </c>
      <c r="BA50" s="48" t="e">
        <f>AZ50-#REF!</f>
        <v>#REF!</v>
      </c>
      <c r="BB50" s="48" t="e">
        <f>#REF!</f>
        <v>#REF!</v>
      </c>
      <c r="BC50" s="77"/>
      <c r="BD50" s="48" t="e">
        <f>BC50-#REF!</f>
        <v>#REF!</v>
      </c>
      <c r="BE50" s="43" t="e">
        <f>#REF!</f>
        <v>#REF!</v>
      </c>
      <c r="BF50" s="18"/>
      <c r="BG50" s="18"/>
      <c r="BH50" s="43" t="e">
        <f>#REF!+#REF!=#REF!</f>
        <v>#REF!</v>
      </c>
      <c r="BJ50" s="21" t="e">
        <f>#REF!+#REF!</f>
        <v>#REF!</v>
      </c>
      <c r="BK50" s="20" t="e">
        <f t="shared" si="5"/>
        <v>#REF!</v>
      </c>
    </row>
    <row r="51" spans="1:66" ht="18.75">
      <c r="A51" s="74" t="s">
        <v>59</v>
      </c>
      <c r="B51" s="75" t="s">
        <v>60</v>
      </c>
      <c r="C51" s="96">
        <f>C50+C49+C45+C44</f>
        <v>7327037</v>
      </c>
      <c r="D51" s="96">
        <f t="shared" ref="D51:BN51" si="7">D50+D49+D45+D44</f>
        <v>17475300</v>
      </c>
      <c r="E51" s="96">
        <f t="shared" si="7"/>
        <v>12977700</v>
      </c>
      <c r="F51" s="96">
        <f t="shared" si="7"/>
        <v>65730000</v>
      </c>
      <c r="G51" s="96">
        <f t="shared" si="7"/>
        <v>0</v>
      </c>
      <c r="H51" s="96">
        <f t="shared" si="7"/>
        <v>0</v>
      </c>
      <c r="I51" s="96">
        <f t="shared" si="7"/>
        <v>0</v>
      </c>
      <c r="J51" s="96">
        <f t="shared" si="7"/>
        <v>882600</v>
      </c>
      <c r="K51" s="96">
        <f t="shared" si="7"/>
        <v>0</v>
      </c>
      <c r="L51" s="96">
        <f t="shared" si="7"/>
        <v>0</v>
      </c>
      <c r="M51" s="96">
        <f t="shared" si="7"/>
        <v>0</v>
      </c>
      <c r="N51" s="96">
        <f t="shared" si="7"/>
        <v>0</v>
      </c>
      <c r="O51" s="96">
        <f t="shared" si="7"/>
        <v>5533985</v>
      </c>
      <c r="P51" s="96">
        <f t="shared" si="7"/>
        <v>39600</v>
      </c>
      <c r="Q51" s="96">
        <f t="shared" si="7"/>
        <v>487500</v>
      </c>
      <c r="R51" s="96">
        <f t="shared" si="7"/>
        <v>125800</v>
      </c>
      <c r="S51" s="96">
        <f t="shared" si="7"/>
        <v>0</v>
      </c>
      <c r="T51" s="96">
        <f t="shared" si="7"/>
        <v>0</v>
      </c>
      <c r="U51" s="96">
        <f t="shared" si="7"/>
        <v>1040760</v>
      </c>
      <c r="V51" s="96">
        <f t="shared" si="7"/>
        <v>1040760</v>
      </c>
      <c r="W51" s="96">
        <f t="shared" si="7"/>
        <v>329000</v>
      </c>
      <c r="X51" s="96">
        <f t="shared" si="7"/>
        <v>329000</v>
      </c>
      <c r="Y51" s="96">
        <f t="shared" si="7"/>
        <v>337251</v>
      </c>
      <c r="Z51" s="96">
        <f t="shared" si="7"/>
        <v>0</v>
      </c>
      <c r="AA51" s="96">
        <f t="shared" si="7"/>
        <v>0</v>
      </c>
      <c r="AB51" s="96">
        <f t="shared" si="7"/>
        <v>18800</v>
      </c>
      <c r="AC51" s="96">
        <f t="shared" si="7"/>
        <v>0</v>
      </c>
      <c r="AD51" s="96">
        <f t="shared" si="7"/>
        <v>0</v>
      </c>
      <c r="AE51" s="96">
        <f t="shared" si="7"/>
        <v>0</v>
      </c>
      <c r="AF51" s="96">
        <f t="shared" si="7"/>
        <v>0</v>
      </c>
      <c r="AG51" s="96">
        <f t="shared" si="7"/>
        <v>0</v>
      </c>
      <c r="AH51" s="96">
        <f t="shared" si="7"/>
        <v>0</v>
      </c>
      <c r="AI51" s="96">
        <f t="shared" si="7"/>
        <v>0</v>
      </c>
      <c r="AJ51" s="96">
        <f t="shared" si="7"/>
        <v>0</v>
      </c>
      <c r="AK51" s="96">
        <f t="shared" si="7"/>
        <v>208100</v>
      </c>
      <c r="AL51" s="96">
        <f t="shared" si="7"/>
        <v>0</v>
      </c>
      <c r="AM51" s="96">
        <f t="shared" si="7"/>
        <v>0</v>
      </c>
      <c r="AN51" s="96">
        <f t="shared" si="7"/>
        <v>30000</v>
      </c>
      <c r="AO51" s="96">
        <f t="shared" si="7"/>
        <v>0</v>
      </c>
      <c r="AP51" s="96">
        <f t="shared" si="7"/>
        <v>0</v>
      </c>
      <c r="AQ51" s="96">
        <f t="shared" si="7"/>
        <v>30000</v>
      </c>
      <c r="AR51" s="96">
        <f t="shared" si="7"/>
        <v>111997533</v>
      </c>
      <c r="AS51" s="96">
        <f t="shared" si="7"/>
        <v>16856800</v>
      </c>
      <c r="AT51" s="96">
        <f t="shared" si="7"/>
        <v>14982500</v>
      </c>
      <c r="AU51" s="96">
        <f t="shared" si="7"/>
        <v>14982500</v>
      </c>
      <c r="AV51" s="96">
        <f t="shared" si="7"/>
        <v>1874300</v>
      </c>
      <c r="AW51" s="96">
        <f t="shared" si="7"/>
        <v>1874300</v>
      </c>
      <c r="AX51" s="96">
        <f t="shared" si="7"/>
        <v>1874300</v>
      </c>
      <c r="AY51" s="96">
        <f t="shared" si="7"/>
        <v>16856800</v>
      </c>
      <c r="AZ51" s="96" t="e">
        <f t="shared" si="7"/>
        <v>#REF!</v>
      </c>
      <c r="BA51" s="96" t="e">
        <f t="shared" si="7"/>
        <v>#REF!</v>
      </c>
      <c r="BB51" s="96" t="e">
        <f t="shared" si="7"/>
        <v>#REF!</v>
      </c>
      <c r="BC51" s="96" t="e">
        <f t="shared" si="7"/>
        <v>#REF!</v>
      </c>
      <c r="BD51" s="96" t="e">
        <f t="shared" si="7"/>
        <v>#REF!</v>
      </c>
      <c r="BE51" s="96" t="e">
        <f t="shared" si="7"/>
        <v>#REF!</v>
      </c>
      <c r="BF51" s="96" t="e">
        <f t="shared" si="7"/>
        <v>#REF!</v>
      </c>
      <c r="BG51" s="96">
        <f t="shared" si="7"/>
        <v>0</v>
      </c>
      <c r="BH51" s="96" t="e">
        <f t="shared" si="7"/>
        <v>#REF!</v>
      </c>
      <c r="BI51" s="96">
        <f t="shared" si="7"/>
        <v>0</v>
      </c>
      <c r="BJ51" s="96" t="e">
        <f t="shared" si="7"/>
        <v>#REF!</v>
      </c>
      <c r="BK51" s="96" t="e">
        <f t="shared" si="7"/>
        <v>#REF!</v>
      </c>
      <c r="BL51" s="96">
        <f t="shared" si="7"/>
        <v>0</v>
      </c>
      <c r="BM51" s="96">
        <f t="shared" si="7"/>
        <v>0</v>
      </c>
      <c r="BN51" s="96">
        <f t="shared" si="7"/>
        <v>0</v>
      </c>
    </row>
    <row r="52" spans="1:66">
      <c r="A52" s="63"/>
      <c r="B52" s="64"/>
      <c r="C52" s="57"/>
      <c r="D52" s="57"/>
      <c r="E52" s="57"/>
      <c r="F52" s="57"/>
      <c r="G52" s="57"/>
      <c r="H52" s="57"/>
      <c r="I52" s="57"/>
      <c r="J52" s="57"/>
      <c r="K52" s="65"/>
      <c r="L52" s="65"/>
      <c r="M52" s="65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66"/>
      <c r="AA52" s="66"/>
      <c r="AB52" s="57"/>
      <c r="AC52" s="57"/>
      <c r="AD52" s="57"/>
      <c r="AE52" s="57"/>
      <c r="AF52" s="57"/>
      <c r="AG52" s="65"/>
      <c r="AH52" s="65"/>
      <c r="AI52" s="65"/>
      <c r="AJ52" s="57"/>
      <c r="AK52" s="57"/>
      <c r="AL52" s="57"/>
      <c r="AM52" s="57"/>
      <c r="AN52" s="57"/>
      <c r="AO52" s="66"/>
      <c r="AP52" s="66"/>
      <c r="AQ52" s="57"/>
      <c r="AR52" s="68"/>
      <c r="AS52" s="64"/>
      <c r="AT52" s="64"/>
      <c r="AU52" s="64"/>
      <c r="AV52" s="64"/>
      <c r="AW52" s="64"/>
      <c r="AX52" s="64"/>
      <c r="AY52" s="64"/>
      <c r="AZ52" s="67"/>
      <c r="BA52" s="69"/>
      <c r="BB52" s="70"/>
      <c r="BC52" s="67"/>
      <c r="BD52" s="70"/>
      <c r="BE52" s="70"/>
      <c r="BF52" s="59"/>
      <c r="BG52" s="18"/>
      <c r="BH52" s="70"/>
    </row>
    <row r="53" spans="1:66" ht="19.5" customHeight="1">
      <c r="A53" s="63"/>
      <c r="B53" s="64"/>
      <c r="C53" s="57"/>
      <c r="D53" s="57"/>
      <c r="E53" s="57"/>
      <c r="F53" s="57"/>
      <c r="G53" s="57"/>
      <c r="H53" s="57"/>
      <c r="I53" s="57"/>
      <c r="J53" s="57"/>
      <c r="K53" s="65"/>
      <c r="L53" s="65"/>
      <c r="M53" s="65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66"/>
      <c r="AA53" s="66"/>
      <c r="AB53" s="57"/>
      <c r="AC53" s="57"/>
      <c r="AD53" s="57"/>
      <c r="AE53" s="57"/>
      <c r="AF53" s="57"/>
      <c r="AG53" s="65"/>
      <c r="AH53" s="65"/>
      <c r="AI53" s="65"/>
      <c r="AJ53" s="57"/>
      <c r="AK53" s="57"/>
      <c r="AL53" s="57"/>
      <c r="AM53" s="57"/>
      <c r="AN53" s="57"/>
      <c r="AO53" s="66"/>
      <c r="AP53" s="66"/>
      <c r="AQ53" s="57"/>
      <c r="AR53" s="68"/>
      <c r="AS53" s="64"/>
      <c r="AT53" s="64"/>
      <c r="AU53" s="64"/>
      <c r="AV53" s="64"/>
      <c r="AW53" s="64"/>
      <c r="AX53" s="64"/>
      <c r="AY53" s="64"/>
      <c r="AZ53" s="67"/>
      <c r="BA53" s="69"/>
      <c r="BB53" s="70"/>
      <c r="BC53" s="67"/>
      <c r="BD53" s="70"/>
      <c r="BE53" s="70"/>
      <c r="BF53" s="59"/>
      <c r="BG53" s="18"/>
      <c r="BH53" s="70"/>
    </row>
    <row r="54" spans="1:66" ht="50.45" customHeight="1">
      <c r="A54" s="63"/>
      <c r="C54" s="116" t="s">
        <v>76</v>
      </c>
      <c r="D54" s="57"/>
      <c r="E54" s="116" t="s">
        <v>77</v>
      </c>
      <c r="F54" s="57"/>
      <c r="G54" s="57"/>
      <c r="H54" s="57"/>
      <c r="I54" s="57"/>
      <c r="J54" s="57"/>
      <c r="K54" s="65"/>
      <c r="L54" s="65"/>
      <c r="M54" s="65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66"/>
      <c r="AA54" s="66"/>
      <c r="AB54" s="57"/>
      <c r="AC54" s="57"/>
      <c r="AD54" s="57"/>
      <c r="AE54" s="57"/>
      <c r="AF54" s="57"/>
      <c r="AG54" s="65"/>
      <c r="AH54" s="65"/>
      <c r="AI54" s="65"/>
      <c r="AJ54" s="57"/>
      <c r="AK54" s="57"/>
      <c r="AL54" s="57"/>
      <c r="AM54" s="57"/>
      <c r="AN54" s="57"/>
      <c r="AO54" s="66"/>
      <c r="AQ54" s="78"/>
      <c r="AR54" s="98"/>
      <c r="AV54" s="116" t="s">
        <v>77</v>
      </c>
      <c r="AW54" s="116"/>
      <c r="AX54" s="116"/>
      <c r="AZ54" s="67"/>
      <c r="BA54" s="69"/>
      <c r="BB54" s="70"/>
      <c r="BC54" s="67"/>
      <c r="BD54" s="70"/>
      <c r="BE54" s="70"/>
      <c r="BF54" s="59"/>
      <c r="BG54" s="18"/>
      <c r="BH54" s="70"/>
    </row>
    <row r="55" spans="1:66" ht="19.5" customHeight="1">
      <c r="A55" s="63"/>
      <c r="B55" s="64"/>
      <c r="C55" s="57"/>
      <c r="D55" s="57"/>
      <c r="E55" s="57"/>
      <c r="F55" s="57"/>
      <c r="G55" s="57"/>
      <c r="H55" s="57"/>
      <c r="I55" s="57"/>
      <c r="J55" s="57"/>
      <c r="K55" s="65"/>
      <c r="L55" s="65"/>
      <c r="M55" s="65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80"/>
      <c r="Z55" s="81" t="e">
        <f>#REF!</f>
        <v>#REF!</v>
      </c>
      <c r="AA55" s="81" t="e">
        <f>#REF!</f>
        <v>#REF!</v>
      </c>
      <c r="AB55" s="57"/>
      <c r="AC55" s="57"/>
      <c r="AD55" s="57"/>
      <c r="AE55" s="57"/>
      <c r="AF55" s="57"/>
      <c r="AG55" s="65"/>
      <c r="AH55" s="65"/>
      <c r="AI55" s="65"/>
      <c r="AJ55" s="57"/>
      <c r="AK55" s="57"/>
      <c r="AL55" s="57"/>
      <c r="AM55" s="57"/>
      <c r="AN55" s="80"/>
      <c r="AO55" s="86" t="e">
        <f>AO51+#REF!+#REF!+#REF!</f>
        <v>#REF!</v>
      </c>
      <c r="AP55" s="86">
        <f>AP51</f>
        <v>0</v>
      </c>
      <c r="AQ55" s="57"/>
      <c r="AR55" s="68"/>
      <c r="AS55" s="64"/>
      <c r="AT55" s="64"/>
      <c r="AU55" s="64"/>
      <c r="AV55" s="64"/>
      <c r="AW55" s="64"/>
      <c r="AX55" s="64"/>
      <c r="AY55" s="64"/>
      <c r="AZ55" s="67"/>
      <c r="BA55" s="69"/>
      <c r="BB55" s="70"/>
      <c r="BC55" s="67"/>
      <c r="BD55" s="70"/>
      <c r="BE55" s="70"/>
      <c r="BF55" s="59"/>
      <c r="BG55" s="18"/>
      <c r="BH55" s="70"/>
    </row>
    <row r="56" spans="1:66" ht="20.45" hidden="1" customHeight="1">
      <c r="A56" s="12"/>
      <c r="B56" s="12"/>
      <c r="C56" s="8"/>
      <c r="D56" s="6"/>
      <c r="E56" s="6"/>
      <c r="F56" s="8"/>
      <c r="G56" s="8"/>
      <c r="H56" s="6"/>
      <c r="I56" s="6"/>
      <c r="J56" s="6"/>
      <c r="K56" s="71"/>
      <c r="L56" s="71"/>
      <c r="M56" s="71"/>
      <c r="N56" s="8"/>
      <c r="O56" s="6"/>
      <c r="P56" s="6"/>
      <c r="Q56" s="6"/>
      <c r="R56" s="6"/>
      <c r="S56" s="6"/>
      <c r="T56" s="6"/>
      <c r="U56" s="8"/>
      <c r="V56" s="8"/>
      <c r="W56" s="6"/>
      <c r="X56" s="6"/>
      <c r="Y56" s="82"/>
      <c r="Z56" s="83">
        <f>Z51</f>
        <v>0</v>
      </c>
      <c r="AA56" s="84" t="e">
        <f>AA51+#REF!+AC51+AD51</f>
        <v>#REF!</v>
      </c>
      <c r="AB56" s="11"/>
      <c r="AC56" s="11"/>
      <c r="AD56" s="11"/>
      <c r="AE56" s="15"/>
      <c r="AF56" s="16"/>
      <c r="AG56" s="71"/>
      <c r="AH56" s="71"/>
      <c r="AI56" s="71"/>
      <c r="AJ56" s="71"/>
      <c r="AK56" s="71"/>
      <c r="AL56" s="71"/>
      <c r="AM56" s="71"/>
      <c r="AN56" s="82"/>
      <c r="AO56" s="87" t="e">
        <f>#REF!</f>
        <v>#REF!</v>
      </c>
      <c r="AP56" s="88" t="e">
        <f>#REF!</f>
        <v>#REF!</v>
      </c>
      <c r="AQ56" s="15"/>
      <c r="AR56" s="24" t="e">
        <f>AR58-AR51</f>
        <v>#REF!</v>
      </c>
      <c r="AS56" s="12"/>
      <c r="AT56" s="12"/>
      <c r="AU56" s="12"/>
      <c r="AV56" s="12"/>
      <c r="AW56" s="12"/>
      <c r="AX56" s="12"/>
      <c r="AY56" s="12"/>
      <c r="AZ56" s="12"/>
      <c r="BF56" s="20" t="e">
        <f>SUM(BF45:BF50)</f>
        <v>#REF!</v>
      </c>
    </row>
    <row r="57" spans="1:66" ht="60" hidden="1">
      <c r="A57" s="12"/>
      <c r="B57" s="7"/>
      <c r="C57" s="8"/>
      <c r="D57" s="6"/>
      <c r="E57" s="6"/>
      <c r="F57" s="8"/>
      <c r="G57" s="8"/>
      <c r="H57" s="6"/>
      <c r="I57" s="6"/>
      <c r="J57" s="12"/>
      <c r="K57" s="72"/>
      <c r="L57" s="72"/>
      <c r="M57" s="72"/>
      <c r="N57" s="8"/>
      <c r="O57" s="6"/>
      <c r="P57" s="6"/>
      <c r="Q57" s="6"/>
      <c r="R57" s="6"/>
      <c r="S57" s="6"/>
      <c r="T57" s="6"/>
      <c r="U57" s="8"/>
      <c r="V57" s="8"/>
      <c r="W57" s="6"/>
      <c r="X57" s="6"/>
      <c r="Y57" s="83" t="s">
        <v>43</v>
      </c>
      <c r="Z57" s="83" t="e">
        <f>Z55-Z56</f>
        <v>#REF!</v>
      </c>
      <c r="AA57" s="83" t="e">
        <f>AA55-AA56</f>
        <v>#REF!</v>
      </c>
      <c r="AB57" s="12"/>
      <c r="AC57" s="12"/>
      <c r="AD57" s="12"/>
      <c r="AE57" s="12"/>
      <c r="AF57" s="12"/>
      <c r="AG57" s="72"/>
      <c r="AH57" s="72"/>
      <c r="AI57" s="72"/>
      <c r="AJ57" s="72"/>
      <c r="AK57" s="72"/>
      <c r="AL57" s="72"/>
      <c r="AM57" s="72"/>
      <c r="AN57" s="85" t="s">
        <v>0</v>
      </c>
      <c r="AO57" s="87" t="e">
        <f>AO55-AO56</f>
        <v>#REF!</v>
      </c>
      <c r="AP57" s="87" t="e">
        <f>AP55-AP56</f>
        <v>#REF!</v>
      </c>
      <c r="AS57" s="7"/>
      <c r="AT57" s="7"/>
      <c r="AU57" s="7"/>
      <c r="AV57" s="7"/>
      <c r="AW57" s="7"/>
      <c r="AX57" s="7"/>
      <c r="AY57" s="7"/>
      <c r="BA57" s="42" t="e">
        <f>SUM(BA46:BA46)+#REF!+#REF!</f>
        <v>#REF!</v>
      </c>
      <c r="BB57" s="42"/>
      <c r="BD57" s="42" t="e">
        <f>SUM(BD46:BD46)+#REF!+#REF!</f>
        <v>#REF!</v>
      </c>
      <c r="BE57" s="42"/>
      <c r="BF57" s="20" t="e">
        <f>BF51-BF56</f>
        <v>#REF!</v>
      </c>
      <c r="BH57" s="42"/>
    </row>
    <row r="58" spans="1:66" ht="36" hidden="1" customHeight="1">
      <c r="B58" s="25"/>
      <c r="C58" s="26" t="e">
        <f>C51=#REF!+C50</f>
        <v>#REF!</v>
      </c>
      <c r="D58" s="26" t="e">
        <f>D51=#REF!</f>
        <v>#REF!</v>
      </c>
      <c r="E58" s="26" t="e">
        <f>E51=#REF!</f>
        <v>#REF!</v>
      </c>
      <c r="F58" s="26" t="e">
        <f>F51=#REF!</f>
        <v>#REF!</v>
      </c>
      <c r="G58" s="26"/>
      <c r="H58" s="26" t="e">
        <f>H51-#REF!</f>
        <v>#REF!</v>
      </c>
      <c r="I58" s="26"/>
      <c r="J58" s="26" t="e">
        <f>J51=#REF!</f>
        <v>#REF!</v>
      </c>
      <c r="K58" s="26" t="e">
        <f>K51=#REF!+#REF!</f>
        <v>#REF!</v>
      </c>
      <c r="L58" s="26"/>
      <c r="M58" s="26"/>
      <c r="N58" s="26"/>
      <c r="O58" s="26" t="e">
        <f>O51-#REF!</f>
        <v>#REF!</v>
      </c>
      <c r="P58" s="26"/>
      <c r="Q58" s="26"/>
      <c r="R58" s="26" t="e">
        <f>R51-#REF!</f>
        <v>#REF!</v>
      </c>
      <c r="S58" s="26" t="e">
        <f>S51=#REF!</f>
        <v>#REF!</v>
      </c>
      <c r="T58" s="26" t="e">
        <f>T51=#REF!</f>
        <v>#REF!</v>
      </c>
      <c r="U58" s="26"/>
      <c r="V58" s="26"/>
      <c r="W58" s="26" t="e">
        <f>W51-#REF!</f>
        <v>#REF!</v>
      </c>
      <c r="X58" s="26"/>
      <c r="Y58" s="29" t="e">
        <f>Y51-#REF!</f>
        <v>#REF!</v>
      </c>
      <c r="Z58" s="29" t="e">
        <f>Z51=#REF!</f>
        <v>#REF!</v>
      </c>
      <c r="AA58" s="29"/>
      <c r="AB58" s="26" t="e">
        <f>AB51-#REF!</f>
        <v>#REF!</v>
      </c>
      <c r="AC58" s="26"/>
      <c r="AD58" s="26" t="e">
        <f>AD51=#REF!+#REF!</f>
        <v>#REF!</v>
      </c>
      <c r="AE58" s="26" t="e">
        <f>AE51-#REF!+#REF!</f>
        <v>#REF!</v>
      </c>
      <c r="AF58" s="26" t="e">
        <f>AF51=#REF!+#REF!</f>
        <v>#REF!</v>
      </c>
      <c r="AG58" s="26" t="e">
        <f>AG51=#REF!+#REF!</f>
        <v>#REF!</v>
      </c>
      <c r="AH58" s="26"/>
      <c r="AI58" s="26"/>
      <c r="AJ58" s="26"/>
      <c r="AK58" s="26" t="e">
        <f>AK51-#REF!</f>
        <v>#REF!</v>
      </c>
      <c r="AL58" s="26"/>
      <c r="AM58" s="26" t="e">
        <f>AM51=#REF!</f>
        <v>#REF!</v>
      </c>
      <c r="AN58" s="29" t="e">
        <f>AN51-#REF!</f>
        <v>#REF!</v>
      </c>
      <c r="AO58" s="29" t="e">
        <f>AO51=#REF!</f>
        <v>#REF!</v>
      </c>
      <c r="AP58" s="26" t="e">
        <f>AP51-#REF!</f>
        <v>#REF!</v>
      </c>
      <c r="AQ58" s="26" t="e">
        <f>AQ51=#REF!</f>
        <v>#REF!</v>
      </c>
      <c r="AR58" s="45" t="e">
        <f>#REF!+#REF!+#REF!+#REF!+#REF!+#REF!+#REF!+#REF!+#REF!+#REF!+#REF!+#REF!+#REF!+#REF!+#REF!+#REF!+#REF!+#REF!+#REF!+#REF!+#REF!+#REF!+#REF!+#REF!+#REF!+#REF!+#REF!+#REF!+#REF!+#REF!+#REF!+#REF!+#REF!+#REF!</f>
        <v>#REF!</v>
      </c>
      <c r="AS58" s="25"/>
      <c r="AT58" s="25"/>
      <c r="AU58" s="97" t="e">
        <f>#REF!</f>
        <v>#REF!</v>
      </c>
      <c r="AV58" s="25"/>
      <c r="AW58" s="25"/>
      <c r="AX58" s="25"/>
      <c r="AY58" s="25"/>
      <c r="BA58" s="51"/>
      <c r="BB58" s="51"/>
      <c r="BC58" s="20"/>
    </row>
    <row r="59" spans="1:66" ht="23.25" hidden="1" customHeight="1">
      <c r="B59" s="25"/>
      <c r="C59" s="29" t="e">
        <f>C51=#REF!</f>
        <v>#REF!</v>
      </c>
      <c r="D59" s="26" t="e">
        <f>D51=#REF!</f>
        <v>#REF!</v>
      </c>
      <c r="E59" s="26" t="e">
        <f>E51=#REF!</f>
        <v>#REF!</v>
      </c>
      <c r="F59" s="29" t="e">
        <f>F51-#REF!</f>
        <v>#REF!</v>
      </c>
      <c r="G59" s="29"/>
      <c r="H59" s="26" t="e">
        <f>H51=#REF!</f>
        <v>#REF!</v>
      </c>
      <c r="I59" s="26" t="e">
        <f>I51=#REF!</f>
        <v>#REF!</v>
      </c>
      <c r="J59" s="26" t="e">
        <f>J51=#REF!</f>
        <v>#REF!</v>
      </c>
      <c r="K59" s="30"/>
      <c r="L59" s="30"/>
      <c r="M59" s="30"/>
      <c r="N59" s="29"/>
      <c r="O59" s="26"/>
      <c r="P59" s="26"/>
      <c r="Q59" s="26"/>
      <c r="R59" s="26"/>
      <c r="S59" s="26"/>
      <c r="T59" s="26"/>
      <c r="U59" s="29"/>
      <c r="V59" s="29"/>
      <c r="W59" s="26" t="e">
        <f>W51-#REF!</f>
        <v>#REF!</v>
      </c>
      <c r="X59" s="26"/>
      <c r="Y59" s="35" t="e">
        <f>Y51=(#REF!+#REF!+#REF!+#REF!+#REF!)</f>
        <v>#REF!</v>
      </c>
      <c r="Z59" s="36"/>
      <c r="AA59" s="36"/>
      <c r="AB59" s="27"/>
      <c r="AC59" s="27"/>
      <c r="AD59" s="27"/>
      <c r="AE59" s="30" t="e">
        <f>AE51-#REF!</f>
        <v>#REF!</v>
      </c>
      <c r="AF59" s="27" t="e">
        <f>AF51=#REF!</f>
        <v>#REF!</v>
      </c>
      <c r="AG59" s="30" t="e">
        <f>AG51=#REF!</f>
        <v>#REF!</v>
      </c>
      <c r="AH59" s="30"/>
      <c r="AI59" s="30"/>
      <c r="AJ59" s="30"/>
      <c r="AK59" s="30"/>
      <c r="AL59" s="30" t="e">
        <f>AL51=#REF!</f>
        <v>#REF!</v>
      </c>
      <c r="AM59" s="30"/>
      <c r="AN59" s="35" t="e">
        <f>AN51=(#REF!+#REF!+#REF!+#REF!+#REF!)</f>
        <v>#REF!</v>
      </c>
      <c r="AO59" s="36"/>
      <c r="AP59" s="36"/>
      <c r="AQ59" s="27"/>
      <c r="AR59" s="44"/>
      <c r="AS59" s="25"/>
      <c r="AT59" s="25"/>
      <c r="AU59" s="25" t="e">
        <f>AU51=AU58</f>
        <v>#REF!</v>
      </c>
      <c r="AV59" s="25"/>
      <c r="AW59" s="25"/>
      <c r="AX59" s="25"/>
      <c r="AY59" s="25"/>
    </row>
    <row r="60" spans="1:66" ht="36" hidden="1" customHeight="1">
      <c r="B60" s="25"/>
      <c r="C60" s="25"/>
      <c r="D60" s="26"/>
      <c r="E60" s="26"/>
      <c r="F60" s="29"/>
      <c r="G60" s="29"/>
      <c r="H60" s="26"/>
      <c r="I60" s="26"/>
      <c r="J60" s="26"/>
      <c r="K60" s="27"/>
      <c r="L60" s="27"/>
      <c r="M60" s="27"/>
      <c r="N60" s="29"/>
      <c r="O60" s="26"/>
      <c r="P60" s="26"/>
      <c r="Q60" s="26"/>
      <c r="R60" s="26"/>
      <c r="S60" s="26"/>
      <c r="T60" s="26"/>
      <c r="U60" s="29"/>
      <c r="V60" s="29"/>
      <c r="W60" s="26"/>
      <c r="X60" s="26"/>
      <c r="Y60" s="36"/>
      <c r="Z60" s="36"/>
      <c r="AA60" s="60">
        <v>2733424</v>
      </c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36"/>
      <c r="AO60" s="36"/>
      <c r="AP60" s="60">
        <v>12133576</v>
      </c>
      <c r="AQ60" s="27"/>
      <c r="AR60" s="28"/>
      <c r="AS60" s="25"/>
      <c r="AT60" s="25"/>
      <c r="AU60" s="25"/>
      <c r="AV60" s="25"/>
      <c r="AW60" s="25"/>
      <c r="AX60" s="25"/>
      <c r="AY60" s="25"/>
    </row>
    <row r="61" spans="1:66" ht="36" hidden="1" customHeight="1">
      <c r="B61" s="7"/>
      <c r="C61" s="7"/>
      <c r="D61" s="6"/>
      <c r="E61" s="6"/>
      <c r="F61" s="8"/>
      <c r="G61" s="8"/>
      <c r="H61" s="6"/>
      <c r="I61" s="6"/>
      <c r="J61" s="6"/>
      <c r="N61" s="8"/>
      <c r="O61" s="6"/>
      <c r="P61" s="6"/>
      <c r="Q61" s="6"/>
      <c r="R61" s="6"/>
      <c r="S61" s="6"/>
      <c r="T61" s="6"/>
      <c r="U61" s="8"/>
      <c r="V61" s="8"/>
      <c r="W61" s="6"/>
      <c r="X61" s="6"/>
      <c r="Y61" s="34">
        <v>993500</v>
      </c>
      <c r="Z61" s="61">
        <v>390240</v>
      </c>
      <c r="AA61" s="58">
        <v>2148999</v>
      </c>
      <c r="AO61" s="61">
        <v>603260</v>
      </c>
      <c r="AP61" s="58"/>
      <c r="AR61" s="23"/>
      <c r="AS61" s="7"/>
      <c r="AT61" s="7"/>
      <c r="AU61" s="7"/>
      <c r="AV61" s="7"/>
      <c r="AW61" s="7"/>
      <c r="AX61" s="7"/>
      <c r="AY61" s="7"/>
    </row>
    <row r="62" spans="1:66" ht="36" hidden="1" customHeight="1">
      <c r="B62" s="7"/>
      <c r="C62" s="7"/>
      <c r="D62" s="6"/>
      <c r="E62" s="6"/>
      <c r="F62" s="8"/>
      <c r="G62" s="8"/>
      <c r="H62" s="6"/>
      <c r="I62" s="6"/>
      <c r="J62" s="6"/>
      <c r="N62" s="8"/>
      <c r="O62" s="6"/>
      <c r="P62" s="6"/>
      <c r="Q62" s="6"/>
      <c r="R62" s="6"/>
      <c r="S62" s="6"/>
      <c r="T62" s="6"/>
      <c r="U62" s="8"/>
      <c r="V62" s="8"/>
      <c r="W62" s="6"/>
      <c r="X62" s="6"/>
      <c r="Z62" s="53" t="e">
        <f>Z61+Y51-#REF!</f>
        <v>#REF!</v>
      </c>
      <c r="AA62" s="53"/>
      <c r="AO62" s="53" t="e">
        <f>AN51+AO61-#REF!</f>
        <v>#REF!</v>
      </c>
      <c r="AP62" s="53"/>
      <c r="AR62" s="23"/>
      <c r="AS62" s="7"/>
      <c r="AT62" s="7"/>
      <c r="AU62" s="7"/>
      <c r="AV62" s="7"/>
      <c r="AW62" s="7"/>
      <c r="AX62" s="7"/>
      <c r="AY62" s="7"/>
    </row>
    <row r="63" spans="1:66" ht="36" hidden="1" customHeight="1">
      <c r="B63" s="7"/>
      <c r="C63" s="7"/>
      <c r="D63" s="6"/>
      <c r="E63" s="6"/>
      <c r="F63" s="8"/>
      <c r="G63" s="8"/>
      <c r="H63" s="6"/>
      <c r="I63" s="6"/>
      <c r="J63" s="6"/>
      <c r="N63" s="8"/>
      <c r="O63" s="6"/>
      <c r="P63" s="6"/>
      <c r="Q63" s="6"/>
      <c r="R63" s="6"/>
      <c r="S63" s="6"/>
      <c r="T63" s="6"/>
      <c r="U63" s="8"/>
      <c r="V63" s="8"/>
      <c r="W63" s="6"/>
      <c r="X63" s="6"/>
      <c r="Z63" s="53"/>
      <c r="AA63" s="53"/>
      <c r="AR63" s="44"/>
      <c r="AS63" s="7"/>
      <c r="AT63" s="7"/>
      <c r="AU63" s="7"/>
      <c r="AV63" s="7"/>
      <c r="AW63" s="7"/>
      <c r="AX63" s="7"/>
      <c r="AY63" s="7"/>
    </row>
    <row r="64" spans="1:66" ht="36" hidden="1" customHeight="1">
      <c r="B64" s="7"/>
      <c r="C64" s="7"/>
      <c r="D64" s="6"/>
      <c r="E64" s="6"/>
      <c r="F64" s="8"/>
      <c r="G64" s="8"/>
      <c r="H64" s="6"/>
      <c r="I64" s="6"/>
      <c r="J64" s="6"/>
      <c r="N64" s="8"/>
      <c r="O64" s="6"/>
      <c r="P64" s="6"/>
      <c r="Q64" s="6"/>
      <c r="R64" s="6"/>
      <c r="S64" s="6"/>
      <c r="T64" s="6"/>
      <c r="U64" s="8"/>
      <c r="V64" s="8"/>
      <c r="W64" s="6"/>
      <c r="X64" s="6"/>
      <c r="AS64" s="7"/>
      <c r="AT64" s="7"/>
      <c r="AU64" s="7"/>
      <c r="AV64" s="7"/>
      <c r="AW64" s="7"/>
      <c r="AX64" s="7"/>
      <c r="AY64" s="7"/>
    </row>
    <row r="65" spans="2:51" ht="36" hidden="1" customHeight="1">
      <c r="B65" s="7"/>
      <c r="C65" s="7"/>
      <c r="D65" s="6"/>
      <c r="E65" s="6"/>
      <c r="F65" s="8"/>
      <c r="G65" s="8"/>
      <c r="H65" s="6"/>
      <c r="I65" s="6"/>
      <c r="J65" s="6"/>
      <c r="N65" s="8"/>
      <c r="O65" s="6"/>
      <c r="P65" s="6"/>
      <c r="Q65" s="6"/>
      <c r="R65" s="6"/>
      <c r="S65" s="6"/>
      <c r="T65" s="6"/>
      <c r="U65" s="8"/>
      <c r="V65" s="8"/>
      <c r="W65" s="6"/>
      <c r="X65" s="6"/>
      <c r="AS65" s="7"/>
      <c r="AT65" s="7"/>
      <c r="AU65" s="7"/>
      <c r="AV65" s="7"/>
      <c r="AW65" s="7"/>
      <c r="AX65" s="7"/>
      <c r="AY65" s="7"/>
    </row>
    <row r="66" spans="2:51" ht="36" hidden="1" customHeight="1">
      <c r="B66" s="7"/>
      <c r="C66" s="7"/>
      <c r="D66" s="6"/>
      <c r="E66" s="6"/>
      <c r="F66" s="8"/>
      <c r="G66" s="8"/>
      <c r="H66" s="6"/>
      <c r="I66" s="6"/>
      <c r="J66" s="6"/>
      <c r="N66" s="8"/>
      <c r="O66" s="6"/>
      <c r="P66" s="6"/>
      <c r="Q66" s="6"/>
      <c r="R66" s="6"/>
      <c r="S66" s="6"/>
      <c r="T66" s="6"/>
      <c r="U66" s="8"/>
      <c r="V66" s="8"/>
      <c r="W66" s="6"/>
      <c r="X66" s="6"/>
      <c r="AS66" s="7"/>
      <c r="AT66" s="7"/>
      <c r="AU66" s="7"/>
      <c r="AV66" s="7"/>
      <c r="AW66" s="7"/>
      <c r="AX66" s="7"/>
      <c r="AY66" s="7"/>
    </row>
    <row r="67" spans="2:51" hidden="1"/>
    <row r="68" spans="2:51" hidden="1"/>
    <row r="69" spans="2:51" hidden="1"/>
    <row r="70" spans="2:51" hidden="1"/>
    <row r="71" spans="2:51" hidden="1"/>
    <row r="72" spans="2:51" hidden="1"/>
    <row r="73" spans="2:51" hidden="1"/>
    <row r="74" spans="2:51" hidden="1"/>
  </sheetData>
  <mergeCells count="64">
    <mergeCell ref="A7:A16"/>
    <mergeCell ref="AS13:AS16"/>
    <mergeCell ref="AU15:AU16"/>
    <mergeCell ref="AS12:AX12"/>
    <mergeCell ref="AW14:AW16"/>
    <mergeCell ref="AX15:AX16"/>
    <mergeCell ref="AR11:AR16"/>
    <mergeCell ref="D12:AD12"/>
    <mergeCell ref="AK12:AQ12"/>
    <mergeCell ref="C13:AQ13"/>
    <mergeCell ref="B7:B16"/>
    <mergeCell ref="AT13:AX13"/>
    <mergeCell ref="AS7:AY7"/>
    <mergeCell ref="AS11:AX11"/>
    <mergeCell ref="AT14:AT16"/>
    <mergeCell ref="C7:AR7"/>
    <mergeCell ref="C11:C12"/>
    <mergeCell ref="D11:AQ11"/>
    <mergeCell ref="H14:H16"/>
    <mergeCell ref="I14:I16"/>
    <mergeCell ref="AY11:AY16"/>
    <mergeCell ref="AV14:AV16"/>
    <mergeCell ref="S14:S16"/>
    <mergeCell ref="L15:L16"/>
    <mergeCell ref="M15:M16"/>
    <mergeCell ref="P15:P16"/>
    <mergeCell ref="T14:T16"/>
    <mergeCell ref="U14:U16"/>
    <mergeCell ref="W14:W16"/>
    <mergeCell ref="V15:V16"/>
    <mergeCell ref="C14:C16"/>
    <mergeCell ref="D14:D16"/>
    <mergeCell ref="E14:E16"/>
    <mergeCell ref="Q15:Q16"/>
    <mergeCell ref="F14:F16"/>
    <mergeCell ref="G14:G16"/>
    <mergeCell ref="J14:J16"/>
    <mergeCell ref="K14:K16"/>
    <mergeCell ref="Z15:Z16"/>
    <mergeCell ref="AA15:AA16"/>
    <mergeCell ref="AB15:AB16"/>
    <mergeCell ref="AJ15:AJ16"/>
    <mergeCell ref="X15:X16"/>
    <mergeCell ref="L14:M14"/>
    <mergeCell ref="N14:N16"/>
    <mergeCell ref="O14:O16"/>
    <mergeCell ref="P14:Q14"/>
    <mergeCell ref="R14:R16"/>
    <mergeCell ref="AC15:AC16"/>
    <mergeCell ref="AD15:AD16"/>
    <mergeCell ref="AH15:AH16"/>
    <mergeCell ref="AI15:AI16"/>
    <mergeCell ref="AP15:AP16"/>
    <mergeCell ref="Y14:Y16"/>
    <mergeCell ref="Z14:AD14"/>
    <mergeCell ref="AE14:AE16"/>
    <mergeCell ref="AF14:AF16"/>
    <mergeCell ref="AG14:AG16"/>
    <mergeCell ref="AO15:AO16"/>
    <mergeCell ref="AH14:AJ14"/>
    <mergeCell ref="AK14:AK16"/>
    <mergeCell ref="AL14:AL16"/>
    <mergeCell ref="AM14:AM16"/>
    <mergeCell ref="AN14:AN16"/>
  </mergeCells>
  <phoneticPr fontId="0" type="noConversion"/>
  <pageMargins left="0.41" right="0.27" top="0.59" bottom="0.25" header="0" footer="0"/>
  <pageSetup paperSize="9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</vt:lpstr>
      <vt:lpstr>дод3!Заголовки_для_печати</vt:lpstr>
      <vt:lpstr>дод3!Область_печати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Пользователь Windows</cp:lastModifiedBy>
  <cp:lastPrinted>2019-01-15T07:34:29Z</cp:lastPrinted>
  <dcterms:created xsi:type="dcterms:W3CDTF">2000-03-27T15:08:06Z</dcterms:created>
  <dcterms:modified xsi:type="dcterms:W3CDTF">2019-01-17T10:44:36Z</dcterms:modified>
</cp:coreProperties>
</file>