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3605" activeTab="3"/>
  </bookViews>
  <sheets>
    <sheet name="дод 1" sheetId="8" r:id="rId1"/>
    <sheet name=" дод 2" sheetId="7" r:id="rId2"/>
    <sheet name="дод 3" sheetId="6" r:id="rId3"/>
    <sheet name="дод 4" sheetId="1" r:id="rId4"/>
    <sheet name="дод 5" sheetId="2" r:id="rId5"/>
    <sheet name="  дод 6" sheetId="4" r:id="rId6"/>
  </sheets>
  <externalReferences>
    <externalReference r:id="rId7"/>
  </externalReferences>
  <definedNames>
    <definedName name="_xlnm._FilterDatabase" localSheetId="5" hidden="1">'  дод 6'!$K$1:$K$121</definedName>
    <definedName name="_xlnm.Print_Titles" localSheetId="5">'  дод 6'!$7:$8</definedName>
    <definedName name="_xlnm.Print_Area" localSheetId="5">'  дод 6'!$A$1:$J$52</definedName>
    <definedName name="_xlnm.Print_Area" localSheetId="3">'дод 4'!$A$1:$Z$25</definedName>
  </definedNames>
  <calcPr calcId="125725" fullCalcOnLoad="1"/>
</workbook>
</file>

<file path=xl/calcChain.xml><?xml version="1.0" encoding="utf-8"?>
<calcChain xmlns="http://schemas.openxmlformats.org/spreadsheetml/2006/main">
  <c r="C12" i="7"/>
  <c r="C13"/>
  <c r="C14"/>
  <c r="C15"/>
  <c r="C16"/>
  <c r="C17"/>
  <c r="C20"/>
  <c r="C21"/>
  <c r="C22"/>
  <c r="C23"/>
  <c r="C24"/>
  <c r="C25"/>
  <c r="C26"/>
  <c r="Z14" i="1"/>
  <c r="Z17" s="1"/>
  <c r="Y17"/>
  <c r="X17"/>
  <c r="W17"/>
  <c r="V17"/>
  <c r="U17"/>
  <c r="T17"/>
  <c r="S17"/>
  <c r="R17"/>
  <c r="Q17"/>
  <c r="P17"/>
  <c r="O14"/>
  <c r="O15"/>
  <c r="O17"/>
  <c r="N17"/>
  <c r="M17"/>
  <c r="L17"/>
  <c r="K17"/>
  <c r="J17"/>
  <c r="I17"/>
  <c r="H17"/>
  <c r="G17"/>
  <c r="F17"/>
  <c r="E17"/>
  <c r="D17"/>
  <c r="C17"/>
  <c r="H11" i="4"/>
  <c r="H10"/>
  <c r="H47" s="1"/>
  <c r="I11"/>
  <c r="I10" s="1"/>
  <c r="J11"/>
  <c r="J10"/>
  <c r="J47" s="1"/>
  <c r="G15"/>
  <c r="G12"/>
  <c r="G16"/>
  <c r="G18"/>
  <c r="K18"/>
  <c r="G19"/>
  <c r="K19"/>
  <c r="G20"/>
  <c r="K20"/>
  <c r="G21"/>
  <c r="K21"/>
  <c r="G22"/>
  <c r="K22"/>
  <c r="G23"/>
  <c r="K23"/>
  <c r="G24"/>
  <c r="K24"/>
  <c r="G25"/>
  <c r="K25"/>
  <c r="G26"/>
  <c r="K26"/>
  <c r="G27"/>
  <c r="K27"/>
  <c r="G28"/>
  <c r="K28"/>
  <c r="G29"/>
  <c r="K29"/>
  <c r="G30"/>
  <c r="K30"/>
  <c r="G31"/>
  <c r="K31"/>
  <c r="G32"/>
  <c r="K32"/>
  <c r="G33"/>
  <c r="K33"/>
  <c r="G34"/>
  <c r="K34"/>
  <c r="G35"/>
  <c r="K35"/>
  <c r="G36"/>
  <c r="K36"/>
  <c r="G37"/>
  <c r="K37"/>
  <c r="G38"/>
  <c r="K38"/>
  <c r="G39"/>
  <c r="K39"/>
  <c r="G40"/>
  <c r="K40"/>
  <c r="G41"/>
  <c r="K41"/>
  <c r="G42"/>
  <c r="K42"/>
  <c r="G43"/>
  <c r="K43"/>
  <c r="G44"/>
  <c r="K44"/>
  <c r="G45"/>
  <c r="K45"/>
  <c r="G46"/>
  <c r="K46"/>
  <c r="G13"/>
  <c r="G11" s="1"/>
  <c r="G14"/>
  <c r="G17"/>
  <c r="M48"/>
  <c r="M49"/>
  <c r="M50"/>
  <c r="M51"/>
  <c r="M52"/>
  <c r="H111"/>
  <c r="I111"/>
  <c r="H119"/>
  <c r="I119"/>
  <c r="H120"/>
  <c r="I120"/>
  <c r="K11"/>
  <c r="K12"/>
  <c r="L12"/>
  <c r="M12"/>
  <c r="K13"/>
  <c r="L13"/>
  <c r="M13"/>
  <c r="K14"/>
  <c r="L14"/>
  <c r="M14"/>
  <c r="K15"/>
  <c r="L15"/>
  <c r="M15"/>
  <c r="N15"/>
  <c r="K16"/>
  <c r="L16"/>
  <c r="M16"/>
  <c r="N16"/>
  <c r="K17"/>
  <c r="M17"/>
  <c r="N17"/>
  <c r="O17"/>
  <c r="H112" l="1"/>
  <c r="K47"/>
  <c r="G10"/>
  <c r="M11"/>
  <c r="L11"/>
  <c r="I47"/>
  <c r="I112" s="1"/>
  <c r="K10"/>
  <c r="L10" l="1"/>
  <c r="G47"/>
  <c r="M10"/>
  <c r="J53"/>
  <c r="J121"/>
  <c r="L47" l="1"/>
  <c r="M47"/>
</calcChain>
</file>

<file path=xl/sharedStrings.xml><?xml version="1.0" encoding="utf-8"?>
<sst xmlns="http://schemas.openxmlformats.org/spreadsheetml/2006/main" count="348" uniqueCount="228">
  <si>
    <t>По відповідальних виконавцях</t>
  </si>
  <si>
    <t>Дод 3 ДФ</t>
  </si>
  <si>
    <t>Розподіл витрат сільського бюджету на реалізацію місцевих (регіональних) програм у 2019 році</t>
  </si>
  <si>
    <t>Додаток  6</t>
  </si>
  <si>
    <t xml:space="preserve"> до рішення  XXX сесії VIІ скликання "Про  бюджет Високівської сільської об’єднаної територіальної громади на 2019 рік"                                                                                                                            </t>
  </si>
  <si>
    <t>Сільський голова</t>
  </si>
  <si>
    <t>М.М.Бардук</t>
  </si>
  <si>
    <t>Високівська сільська рада</t>
  </si>
  <si>
    <t>2019-2020</t>
  </si>
  <si>
    <t>0117321</t>
  </si>
  <si>
    <t>Будівництво освітніх установ та закладів</t>
  </si>
  <si>
    <t>Будівництво комплексу (дошкільний навчаьно-виховний заклад) з благоустроєм території в с. Високе по вул. Центральна ,15-Б Черняхівського р-ну, Житомирської області</t>
  </si>
  <si>
    <t xml:space="preserve">                                                                                                                    до рішення  XXX сесії VIІ скликання "Про  бюджет Високівської сільської об’єднаної територіальної громади на 2019 рік"                                                                                                                            </t>
  </si>
  <si>
    <t xml:space="preserve">Додаток № 5    </t>
  </si>
  <si>
    <t>0111162</t>
  </si>
  <si>
    <t>0112113</t>
  </si>
  <si>
    <t>2113</t>
  </si>
  <si>
    <t>0721</t>
  </si>
  <si>
    <t>Первинна медична допомога населенню, що надається амбулаторно-поліклінічними закладами (відділеннями)</t>
  </si>
  <si>
    <t xml:space="preserve">Програма надання нецільової благодійної (матеріальної) допомоги жителям сільської ради на 2014-2019 роки </t>
  </si>
  <si>
    <t>Програма щодо забезпечення підвезення дітей та педагогічних працівників, які працюють у сільській місцевості  на 2016-2020 роки</t>
  </si>
  <si>
    <t>Програма фінансової підтримки та розвитку комунального некомерційного підприємства "Високівська сільська лікарська амбулаторія загальної практики сімейної медицини" Високівської сільської ради на 2018-2020 року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</si>
  <si>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</si>
  <si>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</si>
  <si>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</si>
  <si>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 xml:space="preserve">Програма соціально-економічного та культурного розвитку територіальної громади на 2019 рік </t>
  </si>
  <si>
    <t>0117461</t>
  </si>
  <si>
    <t>7461</t>
  </si>
  <si>
    <t xml:space="preserve"> 28.05.2014р.           26 сесії сільської ради </t>
  </si>
  <si>
    <t>Міжбюджетні трансферти на 2019 рік</t>
  </si>
  <si>
    <t>(грн)</t>
  </si>
  <si>
    <t>Код</t>
  </si>
  <si>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</si>
  <si>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</si>
  <si>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</si>
  <si>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дотація на:</t>
  </si>
  <si>
    <t>субвенції</t>
  </si>
  <si>
    <t>усього</t>
  </si>
  <si>
    <t>загального фонду на:</t>
  </si>
  <si>
    <t>спеціального фонду на:</t>
  </si>
  <si>
    <t xml:space="preserve">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</si>
  <si>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здійснення переданих видатків у сфері охорони здоров’я за рахунок коштів медичної субвенції</t>
  </si>
  <si>
    <t>в тому числі цільові видатки на:</t>
  </si>
  <si>
    <t>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</si>
  <si>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 надання державної підтримки особам з особливими освітніми потребами за рахунок відповідної субвенції з державного бюджету </t>
  </si>
  <si>
    <t>в тому числі на:</t>
  </si>
  <si>
    <t xml:space="preserve"> медичне обслуговування внутрішньо переміщених осіб </t>
  </si>
  <si>
    <t>оплату за проведення корекційно-розвиткових занять і придбання спеціальних засобів корекції для учнів інклюзивних класів (видатки споживання)</t>
  </si>
  <si>
    <t>придбання спеціальних засобів корекції для учнів спеціальних класів (видатки розвитку)</t>
  </si>
  <si>
    <t>06322200000</t>
  </si>
  <si>
    <t>Районний бюджет Черняхівського району</t>
  </si>
  <si>
    <t>06100000000</t>
  </si>
  <si>
    <t>Обласний бюджет Житомирської області</t>
  </si>
  <si>
    <t>Х</t>
  </si>
  <si>
    <t>УСЬОГО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</si>
  <si>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</si>
  <si>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</si>
  <si>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</si>
  <si>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</si>
  <si>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</si>
  <si>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</si>
  <si>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</si>
  <si>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</si>
  <si>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</si>
  <si>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Розподіл коштів бюджету розвитку за об'єктами у 2019 році</t>
  </si>
  <si>
    <t>Код Програмної класифікації видатків та кредитування  місцевих бюджетів</t>
  </si>
  <si>
    <t>Найменування головного розпорядника коштів місцевого бюджету / відповідального виконавця 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</si>
  <si>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</si>
  <si>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</si>
  <si>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</si>
  <si>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</si>
  <si>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</si>
  <si>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</si>
  <si>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>1</t>
  </si>
  <si>
    <t>2</t>
  </si>
  <si>
    <t>3</t>
  </si>
  <si>
    <t>0100000</t>
  </si>
  <si>
    <t>0110000</t>
  </si>
  <si>
    <t>0113242</t>
  </si>
  <si>
    <t>Інші заходи у сфері соціального захисту і соціального забезпечення</t>
  </si>
  <si>
    <t>1070</t>
  </si>
  <si>
    <t>1090</t>
  </si>
  <si>
    <t>0990</t>
  </si>
  <si>
    <t>Інші програми та заходи у сфері освіти</t>
  </si>
  <si>
    <t>0443</t>
  </si>
  <si>
    <t>7321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</si>
  <si>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</si>
  <si>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</si>
  <si>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 xml:space="preserve"> спеціального фонду на:</t>
  </si>
  <si>
    <t>найменування трансферту</t>
  </si>
  <si>
    <t>15.01.2016р. №52  2 сесії сільської ради №52</t>
  </si>
  <si>
    <t>10.07.2017р. №388 25 сесії сільської ради</t>
  </si>
  <si>
    <t>Програма відшкодування компенсації за перевезення окремих пільгових категорій громадян Високівської сільської ради на приміських маршрутах загального користування автомобільним транспортом на 2019 році</t>
  </si>
  <si>
    <t>21.12.2018р. №461                    30 сесії сільської ради</t>
  </si>
  <si>
    <t>21.12.2018р. №451         30 сесії сільської ради</t>
  </si>
  <si>
    <t>21.12.2018р.   №451               30 сесії сільської ради</t>
  </si>
  <si>
    <t>від 21.12.2018р.</t>
  </si>
  <si>
    <t xml:space="preserve">від 21.12.2018р.  
</t>
  </si>
  <si>
    <t>Додаток № 4
до рішення   XXX сесії VIІ скликання "Про  бюджет Високівської сільської об’єднаної територіальної громади на 2019 рік"                                                                                                                                           від 21.12.2018р.</t>
  </si>
  <si>
    <t>Додаток 3</t>
  </si>
  <si>
    <t xml:space="preserve">до рішення   XXX сесії VIІ скликання "Про  бюджет Високівської сільської об’єднаної територіальної громади на 2019 рік"                                    </t>
  </si>
  <si>
    <t>РОЗПОДІЛ</t>
  </si>
  <si>
    <t>видатків сільського бюджету на 2019 рік</t>
  </si>
  <si>
    <t>(грн.)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</si>
  <si>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</si>
  <si>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</si>
  <si>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</si>
  <si>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</si>
  <si>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</si>
  <si>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</si>
  <si>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</si>
  <si>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</si>
  <si>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</si>
  <si>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</si>
  <si>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</si>
  <si>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</si>
  <si>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1010</t>
  </si>
  <si>
    <t>0910</t>
  </si>
  <si>
    <t>Надання дошкільної освіти</t>
  </si>
  <si>
    <t>0111020</t>
  </si>
  <si>
    <t>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</si>
  <si>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</si>
  <si>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</si>
  <si>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1162</t>
  </si>
  <si>
    <t>0112146</t>
  </si>
  <si>
    <t>2146</t>
  </si>
  <si>
    <t>0763</t>
  </si>
  <si>
    <t>Відшкодування вартості лікарських засобів для лікування окремих захворювань</t>
  </si>
  <si>
    <t>0113104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</si>
  <si>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</si>
  <si>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</si>
  <si>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3242</t>
  </si>
  <si>
    <t>0114030</t>
  </si>
  <si>
    <t>4030</t>
  </si>
  <si>
    <t>0824</t>
  </si>
  <si>
    <t>Забезпечення діяльності бібліотек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</si>
  <si>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</si>
  <si>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</si>
  <si>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</si>
  <si>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</si>
  <si>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0116030</t>
  </si>
  <si>
    <t>6030</t>
  </si>
  <si>
    <t>0620</t>
  </si>
  <si>
    <t>Організація благоустрою населених пунктів</t>
  </si>
  <si>
    <t>0118130</t>
  </si>
  <si>
    <t>8130</t>
  </si>
  <si>
    <t>0320</t>
  </si>
  <si>
    <t>Забезпечення діяльності місцевої пожежної охорони</t>
  </si>
  <si>
    <t>0119130</t>
  </si>
  <si>
    <t>9130</t>
  </si>
  <si>
    <t>0180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</si>
  <si>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</si>
  <si>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</si>
  <si>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</si>
  <si>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</si>
  <si>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X</t>
  </si>
  <si>
    <t>Бардук М.М.</t>
  </si>
  <si>
    <t>Додаток 2</t>
  </si>
  <si>
    <t xml:space="preserve">до рішення   XXX сесії VIІ скликання "Про  бюджет Високівської сільської об’єднаної територіальної громади на 2019 рік"                           </t>
  </si>
  <si>
    <t xml:space="preserve"> від 21.12.2018р.        </t>
  </si>
  <si>
    <t>ФІНАНСУВАННЯ_x000D_
сільського бюджету на 2019 рік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</si>
  <si>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</si>
  <si>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</si>
  <si>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</si>
  <si>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Зміни обсягів депозитів і цінних паперів, що використовуються для управління ліквідністю</t>
  </si>
  <si>
    <t>Повернення бюджетних коштів з депозитів</t>
  </si>
  <si>
    <t>Розміщення бюджетних коштів на депозитах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</si>
  <si>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</si>
  <si>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</si>
  <si>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</si>
  <si>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зобов"язання</t>
  </si>
  <si>
    <t>Фінансування за активними операціями</t>
  </si>
  <si>
    <t>Зміни обсягів бюджетних коштів</t>
  </si>
  <si>
    <t>Додаток 1</t>
  </si>
  <si>
    <t>ДОХОДИ_x000D_
сільськогоо бюджету на 2019 рік</t>
  </si>
  <si>
    <t>Найменування згідно з Класифікацією доходів бюджету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</si>
  <si>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</si>
  <si>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</si>
  <si>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</si>
  <si>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</si>
  <si>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</si>
  <si>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</si>
  <si>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</si>
  <si>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</si>
  <si>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</si>
  <si>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</si>
  <si>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</si>
  <si>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</si>
  <si>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</si>
  <si>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</si>
  <si>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</si>
  <si>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</si>
  <si>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</si>
  <si>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</si>
  <si>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</si>
  <si>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</si>
  <si>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</si>
  <si>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</si>
  <si>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</si>
  <si>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</si>
  <si>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</si>
  <si>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</si>
  <si>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</si>
  <si>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Плата за розміщення тимчасово вільних коштів місцевих бюджетів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</si>
  <si>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</si>
  <si>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</si>
  <si>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</si>
  <si>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</si>
  <si>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</si>
  <si>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</si>
  <si>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</si>
  <si>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</si>
  <si>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</si>
  <si>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</si>
  <si>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</si>
  <si>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</si>
  <si>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</si>
  <si>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</si>
  <si>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</si>
  <si>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</si>
  <si>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</si>
  <si>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</si>
  <si>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</si>
  <si>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</si>
  <si>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</si>
  <si>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</si>
  <si>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</si>
  <si>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Разом доходів</t>
  </si>
</sst>
</file>

<file path=xl/styles.xml><?xml version="1.0" encoding="utf-8"?>
<styleSheet xmlns="http://schemas.openxmlformats.org/spreadsheetml/2006/main">
  <numFmts count="3">
    <numFmt numFmtId="171" formatCode="_-* #,##0.00_₴_-;\-* #,##0.00_₴_-;_-* &quot;-&quot;??_₴_-;_-@_-"/>
    <numFmt numFmtId="172" formatCode="#,##0.0"/>
    <numFmt numFmtId="205" formatCode="#,##0.00_ ;\-#,##0.00\ "/>
  </numFmts>
  <fonts count="5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charset val="1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9"/>
      <name val="Calibri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6"/>
      <name val="Arial Cyr"/>
      <charset val="204"/>
    </font>
    <font>
      <sz val="8"/>
      <name val="Times New Roman"/>
      <family val="1"/>
      <charset val="204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2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6" borderId="0" applyNumberFormat="0" applyBorder="0" applyAlignment="0" applyProtection="0"/>
    <xf numFmtId="0" fontId="4" fillId="18" borderId="0" applyNumberFormat="0" applyBorder="0" applyAlignment="0" applyProtection="0"/>
    <xf numFmtId="0" fontId="4" fillId="12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1" fillId="0" borderId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18" borderId="0" applyNumberFormat="0" applyBorder="0" applyAlignment="0" applyProtection="0"/>
    <xf numFmtId="0" fontId="4" fillId="12" borderId="0" applyNumberFormat="0" applyBorder="0" applyAlignment="0" applyProtection="0"/>
    <xf numFmtId="0" fontId="4" fillId="23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5" fillId="13" borderId="1" applyNumberFormat="0" applyAlignment="0" applyProtection="0"/>
    <xf numFmtId="0" fontId="5" fillId="7" borderId="1" applyNumberFormat="0" applyAlignment="0" applyProtection="0"/>
    <xf numFmtId="0" fontId="6" fillId="24" borderId="2" applyNumberFormat="0" applyAlignment="0" applyProtection="0"/>
    <xf numFmtId="0" fontId="7" fillId="24" borderId="1" applyNumberFormat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>
      <alignment vertical="top"/>
    </xf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25" borderId="8" applyNumberFormat="0" applyAlignment="0" applyProtection="0"/>
    <xf numFmtId="0" fontId="16" fillId="25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20" fillId="26" borderId="1" applyNumberFormat="0" applyAlignment="0" applyProtection="0"/>
    <xf numFmtId="0" fontId="1" fillId="0" borderId="0"/>
    <xf numFmtId="0" fontId="36" fillId="0" borderId="0"/>
    <xf numFmtId="0" fontId="21" fillId="0" borderId="0"/>
    <xf numFmtId="0" fontId="2" fillId="0" borderId="0"/>
    <xf numFmtId="0" fontId="1" fillId="0" borderId="0"/>
    <xf numFmtId="0" fontId="2" fillId="0" borderId="0"/>
    <xf numFmtId="0" fontId="21" fillId="0" borderId="0"/>
    <xf numFmtId="0" fontId="15" fillId="0" borderId="9" applyNumberFormat="0" applyFill="0" applyAlignment="0" applyProtection="0"/>
    <xf numFmtId="0" fontId="22" fillId="3" borderId="0" applyNumberFormat="0" applyBorder="0" applyAlignment="0" applyProtection="0"/>
    <xf numFmtId="0" fontId="22" fillId="5" borderId="0" applyNumberFormat="0" applyBorder="0" applyAlignment="0" applyProtection="0"/>
    <xf numFmtId="0" fontId="23" fillId="0" borderId="0" applyNumberFormat="0" applyFill="0" applyBorder="0" applyAlignment="0" applyProtection="0"/>
    <xf numFmtId="0" fontId="3" fillId="10" borderId="10" applyNumberFormat="0" applyFont="0" applyAlignment="0" applyProtection="0"/>
    <xf numFmtId="0" fontId="21" fillId="10" borderId="10" applyNumberFormat="0" applyFont="0" applyAlignment="0" applyProtection="0"/>
    <xf numFmtId="0" fontId="6" fillId="26" borderId="2" applyNumberFormat="0" applyAlignment="0" applyProtection="0"/>
    <xf numFmtId="0" fontId="24" fillId="0" borderId="11" applyNumberFormat="0" applyFill="0" applyAlignment="0" applyProtection="0"/>
    <xf numFmtId="0" fontId="25" fillId="13" borderId="0" applyNumberFormat="0" applyBorder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8" fillId="4" borderId="0" applyNumberFormat="0" applyBorder="0" applyAlignment="0" applyProtection="0"/>
  </cellStyleXfs>
  <cellXfs count="180">
    <xf numFmtId="0" fontId="0" fillId="0" borderId="0" xfId="0"/>
    <xf numFmtId="0" fontId="32" fillId="0" borderId="0" xfId="0" applyFont="1" applyAlignment="1">
      <alignment horizontal="center"/>
    </xf>
    <xf numFmtId="0" fontId="27" fillId="0" borderId="0" xfId="0" applyFont="1"/>
    <xf numFmtId="0" fontId="0" fillId="0" borderId="0" xfId="0" applyAlignment="1">
      <alignment horizontal="center"/>
    </xf>
    <xf numFmtId="0" fontId="29" fillId="0" borderId="0" xfId="0" applyFont="1" applyAlignment="1">
      <alignment horizontal="right"/>
    </xf>
    <xf numFmtId="0" fontId="30" fillId="0" borderId="12" xfId="0" applyFont="1" applyBorder="1" applyAlignment="1">
      <alignment horizontal="center" vertical="top" wrapText="1"/>
    </xf>
    <xf numFmtId="0" fontId="32" fillId="0" borderId="12" xfId="0" applyFont="1" applyBorder="1" applyAlignment="1">
      <alignment horizontal="center" vertical="top" wrapText="1"/>
    </xf>
    <xf numFmtId="0" fontId="30" fillId="0" borderId="12" xfId="0" applyFont="1" applyBorder="1" applyAlignment="1">
      <alignment horizontal="left" vertical="top" wrapText="1"/>
    </xf>
    <xf numFmtId="0" fontId="30" fillId="0" borderId="13" xfId="0" applyFont="1" applyBorder="1" applyAlignment="1">
      <alignment horizontal="center" vertical="top" wrapText="1"/>
    </xf>
    <xf numFmtId="0" fontId="32" fillId="0" borderId="12" xfId="0" applyFont="1" applyFill="1" applyBorder="1" applyAlignment="1">
      <alignment vertical="top" wrapText="1"/>
    </xf>
    <xf numFmtId="0" fontId="30" fillId="0" borderId="14" xfId="0" applyFont="1" applyBorder="1" applyAlignment="1">
      <alignment horizontal="center" vertical="top" wrapText="1"/>
    </xf>
    <xf numFmtId="0" fontId="33" fillId="0" borderId="15" xfId="0" applyFont="1" applyFill="1" applyBorder="1" applyAlignment="1">
      <alignment horizontal="center" vertical="top" wrapText="1"/>
    </xf>
    <xf numFmtId="0" fontId="33" fillId="0" borderId="16" xfId="0" applyFont="1" applyFill="1" applyBorder="1" applyAlignment="1">
      <alignment horizontal="center" vertical="top" wrapText="1"/>
    </xf>
    <xf numFmtId="0" fontId="33" fillId="0" borderId="17" xfId="0" applyFont="1" applyFill="1" applyBorder="1" applyAlignment="1">
      <alignment horizontal="center" vertical="top" wrapText="1"/>
    </xf>
    <xf numFmtId="0" fontId="31" fillId="0" borderId="14" xfId="0" applyFont="1" applyBorder="1" applyAlignment="1">
      <alignment horizontal="center" vertical="top" wrapText="1"/>
    </xf>
    <xf numFmtId="49" fontId="30" fillId="0" borderId="14" xfId="0" applyNumberFormat="1" applyFont="1" applyBorder="1" applyAlignment="1">
      <alignment horizontal="center" vertical="top" wrapText="1"/>
    </xf>
    <xf numFmtId="171" fontId="30" fillId="0" borderId="14" xfId="109" applyFont="1" applyBorder="1" applyAlignment="1">
      <alignment horizontal="center" vertical="top" wrapText="1"/>
    </xf>
    <xf numFmtId="171" fontId="31" fillId="0" borderId="14" xfId="109" applyFont="1" applyBorder="1" applyAlignment="1">
      <alignment horizontal="center" vertical="top" wrapText="1"/>
    </xf>
    <xf numFmtId="0" fontId="31" fillId="0" borderId="14" xfId="0" applyFont="1" applyBorder="1" applyAlignment="1">
      <alignment vertical="top" wrapText="1"/>
    </xf>
    <xf numFmtId="0" fontId="34" fillId="0" borderId="0" xfId="0" applyFont="1"/>
    <xf numFmtId="0" fontId="33" fillId="0" borderId="0" xfId="0" applyFont="1" applyAlignment="1">
      <alignment horizontal="left"/>
    </xf>
    <xf numFmtId="0" fontId="31" fillId="0" borderId="13" xfId="0" applyFont="1" applyBorder="1" applyAlignment="1">
      <alignment horizontal="center" vertical="top" wrapText="1"/>
    </xf>
    <xf numFmtId="0" fontId="35" fillId="0" borderId="0" xfId="93" applyFont="1" applyAlignment="1">
      <alignment horizontal="right"/>
    </xf>
    <xf numFmtId="0" fontId="30" fillId="0" borderId="12" xfId="0" applyFont="1" applyFill="1" applyBorder="1" applyAlignment="1">
      <alignment horizontal="center" vertical="top" wrapText="1"/>
    </xf>
    <xf numFmtId="0" fontId="30" fillId="0" borderId="0" xfId="0" applyFont="1" applyFill="1" applyAlignment="1"/>
    <xf numFmtId="0" fontId="30" fillId="0" borderId="18" xfId="0" applyFont="1" applyFill="1" applyBorder="1" applyAlignment="1">
      <alignment horizontal="center" vertical="top" wrapText="1"/>
    </xf>
    <xf numFmtId="3" fontId="31" fillId="27" borderId="19" xfId="0" applyNumberFormat="1" applyFont="1" applyFill="1" applyBorder="1" applyAlignment="1">
      <alignment vertical="top"/>
    </xf>
    <xf numFmtId="3" fontId="31" fillId="27" borderId="20" xfId="0" applyNumberFormat="1" applyFont="1" applyFill="1" applyBorder="1" applyAlignment="1">
      <alignment vertical="top"/>
    </xf>
    <xf numFmtId="0" fontId="37" fillId="0" borderId="18" xfId="95" applyFont="1" applyFill="1" applyBorder="1" applyAlignment="1">
      <alignment vertical="center" wrapText="1"/>
    </xf>
    <xf numFmtId="0" fontId="30" fillId="0" borderId="12" xfId="0" applyFont="1" applyBorder="1" applyAlignment="1">
      <alignment vertical="top" wrapText="1"/>
    </xf>
    <xf numFmtId="0" fontId="28" fillId="0" borderId="18" xfId="95" applyFont="1" applyFill="1" applyBorder="1" applyAlignment="1">
      <alignment vertical="center" wrapText="1"/>
    </xf>
    <xf numFmtId="3" fontId="30" fillId="0" borderId="12" xfId="0" applyNumberFormat="1" applyFont="1" applyFill="1" applyBorder="1" applyAlignment="1">
      <alignment horizontal="right" vertical="top"/>
    </xf>
    <xf numFmtId="3" fontId="30" fillId="0" borderId="18" xfId="0" applyNumberFormat="1" applyFont="1" applyFill="1" applyBorder="1" applyAlignment="1">
      <alignment horizontal="right" vertical="top"/>
    </xf>
    <xf numFmtId="49" fontId="31" fillId="27" borderId="12" xfId="0" applyNumberFormat="1" applyFont="1" applyFill="1" applyBorder="1" applyAlignment="1">
      <alignment horizontal="center" vertical="top"/>
    </xf>
    <xf numFmtId="49" fontId="30" fillId="0" borderId="12" xfId="0" applyNumberFormat="1" applyFont="1" applyBorder="1" applyAlignment="1">
      <alignment horizontal="center" vertical="top"/>
    </xf>
    <xf numFmtId="0" fontId="31" fillId="27" borderId="12" xfId="0" applyFont="1" applyFill="1" applyBorder="1" applyAlignment="1">
      <alignment horizontal="left" vertical="top"/>
    </xf>
    <xf numFmtId="4" fontId="38" fillId="27" borderId="12" xfId="0" applyNumberFormat="1" applyFont="1" applyFill="1" applyBorder="1" applyAlignment="1">
      <alignment horizontal="center" vertical="top"/>
    </xf>
    <xf numFmtId="4" fontId="38" fillId="27" borderId="18" xfId="0" applyNumberFormat="1" applyFont="1" applyFill="1" applyBorder="1" applyAlignment="1">
      <alignment horizontal="center" vertical="top"/>
    </xf>
    <xf numFmtId="0" fontId="33" fillId="0" borderId="0" xfId="93" applyFont="1" applyBorder="1"/>
    <xf numFmtId="0" fontId="29" fillId="0" borderId="0" xfId="93" applyFont="1" applyBorder="1"/>
    <xf numFmtId="0" fontId="33" fillId="0" borderId="0" xfId="0" applyFont="1"/>
    <xf numFmtId="0" fontId="33" fillId="0" borderId="0" xfId="0" applyFont="1" applyFill="1"/>
    <xf numFmtId="3" fontId="39" fillId="28" borderId="0" xfId="0" applyNumberFormat="1" applyFont="1" applyFill="1"/>
    <xf numFmtId="49" fontId="38" fillId="0" borderId="12" xfId="96" applyNumberFormat="1" applyFont="1" applyBorder="1" applyAlignment="1">
      <alignment horizontal="center" vertical="center" wrapText="1"/>
    </xf>
    <xf numFmtId="0" fontId="38" fillId="0" borderId="12" xfId="96" applyFont="1" applyBorder="1" applyAlignment="1">
      <alignment horizontal="justify" vertical="center" wrapText="1"/>
    </xf>
    <xf numFmtId="10" fontId="30" fillId="0" borderId="14" xfId="0" applyNumberFormat="1" applyFont="1" applyBorder="1" applyAlignment="1">
      <alignment horizontal="center" vertical="top" wrapText="1"/>
    </xf>
    <xf numFmtId="0" fontId="32" fillId="0" borderId="12" xfId="0" quotePrefix="1" applyFont="1" applyBorder="1" applyAlignment="1">
      <alignment horizontal="center" vertical="center" wrapText="1"/>
    </xf>
    <xf numFmtId="2" fontId="32" fillId="0" borderId="12" xfId="0" quotePrefix="1" applyNumberFormat="1" applyFont="1" applyBorder="1" applyAlignment="1">
      <alignment horizontal="center" vertical="center" wrapText="1"/>
    </xf>
    <xf numFmtId="2" fontId="32" fillId="0" borderId="12" xfId="0" quotePrefix="1" applyNumberFormat="1" applyFont="1" applyBorder="1" applyAlignment="1">
      <alignment vertical="center" wrapText="1"/>
    </xf>
    <xf numFmtId="49" fontId="38" fillId="27" borderId="12" xfId="96" applyNumberFormat="1" applyFont="1" applyFill="1" applyBorder="1" applyAlignment="1">
      <alignment horizontal="center" vertical="center" wrapText="1"/>
    </xf>
    <xf numFmtId="0" fontId="38" fillId="27" borderId="12" xfId="96" applyFont="1" applyFill="1" applyBorder="1" applyAlignment="1">
      <alignment horizontal="justify" vertical="center" wrapText="1"/>
    </xf>
    <xf numFmtId="0" fontId="33" fillId="0" borderId="12" xfId="94" quotePrefix="1" applyFont="1" applyFill="1" applyBorder="1" applyAlignment="1">
      <alignment horizontal="center" vertical="center" wrapText="1"/>
    </xf>
    <xf numFmtId="0" fontId="32" fillId="0" borderId="12" xfId="94" quotePrefix="1" applyFont="1" applyFill="1" applyBorder="1" applyAlignment="1">
      <alignment horizontal="center" vertical="center" wrapText="1"/>
    </xf>
    <xf numFmtId="2" fontId="32" fillId="0" borderId="12" xfId="94" quotePrefix="1" applyNumberFormat="1" applyFont="1" applyFill="1" applyBorder="1" applyAlignment="1">
      <alignment horizontal="center" vertical="center" wrapText="1"/>
    </xf>
    <xf numFmtId="2" fontId="28" fillId="0" borderId="12" xfId="94" applyNumberFormat="1" applyFont="1" applyFill="1" applyBorder="1" applyAlignment="1">
      <alignment vertical="center" wrapText="1"/>
    </xf>
    <xf numFmtId="0" fontId="33" fillId="0" borderId="12" xfId="0" quotePrefix="1" applyFont="1" applyFill="1" applyBorder="1" applyAlignment="1">
      <alignment horizontal="center" vertical="center" wrapText="1"/>
    </xf>
    <xf numFmtId="0" fontId="32" fillId="0" borderId="12" xfId="0" quotePrefix="1" applyFont="1" applyFill="1" applyBorder="1" applyAlignment="1">
      <alignment horizontal="center" vertical="center" wrapText="1"/>
    </xf>
    <xf numFmtId="2" fontId="32" fillId="0" borderId="12" xfId="0" quotePrefix="1" applyNumberFormat="1" applyFont="1" applyFill="1" applyBorder="1" applyAlignment="1">
      <alignment horizontal="center" vertical="center" wrapText="1"/>
    </xf>
    <xf numFmtId="2" fontId="28" fillId="0" borderId="12" xfId="0" quotePrefix="1" applyNumberFormat="1" applyFont="1" applyFill="1" applyBorder="1" applyAlignment="1">
      <alignment vertical="center" wrapText="1"/>
    </xf>
    <xf numFmtId="172" fontId="40" fillId="0" borderId="12" xfId="80" applyNumberFormat="1" applyFont="1" applyBorder="1" applyAlignment="1">
      <alignment vertical="top" wrapText="1"/>
    </xf>
    <xf numFmtId="172" fontId="32" fillId="0" borderId="12" xfId="80" applyNumberFormat="1" applyFont="1" applyBorder="1" applyAlignment="1">
      <alignment vertical="top" wrapText="1"/>
    </xf>
    <xf numFmtId="4" fontId="31" fillId="27" borderId="12" xfId="0" applyNumberFormat="1" applyFont="1" applyFill="1" applyBorder="1" applyAlignment="1">
      <alignment horizontal="right" vertical="center"/>
    </xf>
    <xf numFmtId="4" fontId="30" fillId="0" borderId="12" xfId="0" applyNumberFormat="1" applyFont="1" applyFill="1" applyBorder="1" applyAlignment="1">
      <alignment horizontal="right" vertical="center"/>
    </xf>
    <xf numFmtId="4" fontId="28" fillId="0" borderId="12" xfId="95" applyNumberFormat="1" applyFont="1" applyFill="1" applyBorder="1" applyAlignment="1">
      <alignment horizontal="right" vertical="center" wrapText="1"/>
    </xf>
    <xf numFmtId="4" fontId="38" fillId="27" borderId="12" xfId="0" applyNumberFormat="1" applyFont="1" applyFill="1" applyBorder="1" applyAlignment="1">
      <alignment horizontal="right" vertical="center"/>
    </xf>
    <xf numFmtId="0" fontId="33" fillId="0" borderId="0" xfId="0" applyFont="1" applyAlignment="1">
      <alignment horizontal="center"/>
    </xf>
    <xf numFmtId="0" fontId="32" fillId="0" borderId="0" xfId="0" applyFont="1"/>
    <xf numFmtId="0" fontId="32" fillId="0" borderId="0" xfId="0" applyFont="1" applyAlignment="1">
      <alignment horizontal="center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32" fillId="0" borderId="12" xfId="0" applyFont="1" applyFill="1" applyBorder="1" applyAlignment="1">
      <alignment horizontal="center" vertical="center" wrapText="1"/>
    </xf>
    <xf numFmtId="0" fontId="41" fillId="0" borderId="12" xfId="0" quotePrefix="1" applyFont="1" applyBorder="1" applyAlignment="1">
      <alignment horizontal="center" vertical="center" wrapText="1"/>
    </xf>
    <xf numFmtId="0" fontId="28" fillId="0" borderId="12" xfId="96" quotePrefix="1" applyFont="1" applyBorder="1" applyAlignment="1">
      <alignment wrapText="1"/>
    </xf>
    <xf numFmtId="172" fontId="40" fillId="0" borderId="12" xfId="80" applyNumberFormat="1" applyFont="1" applyBorder="1" applyAlignment="1">
      <alignment wrapText="1"/>
    </xf>
    <xf numFmtId="2" fontId="32" fillId="0" borderId="12" xfId="0" quotePrefix="1" applyNumberFormat="1" applyFont="1" applyBorder="1" applyAlignment="1">
      <alignment wrapText="1"/>
    </xf>
    <xf numFmtId="172" fontId="40" fillId="0" borderId="12" xfId="80" applyNumberFormat="1" applyFont="1" applyFill="1" applyBorder="1" applyAlignment="1">
      <alignment wrapText="1"/>
    </xf>
    <xf numFmtId="0" fontId="28" fillId="0" borderId="18" xfId="95" applyFont="1" applyFill="1" applyBorder="1" applyAlignment="1">
      <alignment vertical="center" wrapText="1"/>
    </xf>
    <xf numFmtId="0" fontId="35" fillId="0" borderId="0" xfId="0" applyFont="1" applyFill="1"/>
    <xf numFmtId="0" fontId="32" fillId="0" borderId="0" xfId="0" applyFont="1" applyFill="1"/>
    <xf numFmtId="0" fontId="32" fillId="0" borderId="0" xfId="0" applyFont="1" applyFill="1" applyBorder="1"/>
    <xf numFmtId="49" fontId="30" fillId="0" borderId="12" xfId="0" applyNumberFormat="1" applyFont="1" applyFill="1" applyBorder="1" applyAlignment="1">
      <alignment horizontal="center" vertical="top"/>
    </xf>
    <xf numFmtId="0" fontId="30" fillId="0" borderId="12" xfId="0" applyFont="1" applyFill="1" applyBorder="1" applyAlignment="1">
      <alignment horizontal="center" vertical="top"/>
    </xf>
    <xf numFmtId="0" fontId="30" fillId="0" borderId="0" xfId="0" applyFont="1" applyFill="1" applyAlignment="1">
      <alignment vertical="top"/>
    </xf>
    <xf numFmtId="3" fontId="32" fillId="0" borderId="0" xfId="0" applyNumberFormat="1" applyFont="1" applyFill="1"/>
    <xf numFmtId="0" fontId="32" fillId="27" borderId="0" xfId="0" applyFont="1" applyFill="1"/>
    <xf numFmtId="0" fontId="32" fillId="29" borderId="0" xfId="0" applyFont="1" applyFill="1"/>
    <xf numFmtId="0" fontId="32" fillId="27" borderId="0" xfId="0" applyFont="1" applyFill="1"/>
    <xf numFmtId="4" fontId="44" fillId="30" borderId="0" xfId="0" applyNumberFormat="1" applyFont="1" applyFill="1"/>
    <xf numFmtId="3" fontId="44" fillId="0" borderId="0" xfId="0" applyNumberFormat="1" applyFont="1" applyFill="1"/>
    <xf numFmtId="0" fontId="44" fillId="0" borderId="0" xfId="0" applyFont="1" applyFill="1"/>
    <xf numFmtId="0" fontId="32" fillId="0" borderId="0" xfId="0" applyFont="1" applyFill="1" applyAlignment="1">
      <alignment horizontal="right"/>
    </xf>
    <xf numFmtId="0" fontId="33" fillId="0" borderId="0" xfId="93" applyFont="1"/>
    <xf numFmtId="3" fontId="32" fillId="0" borderId="0" xfId="0" applyNumberFormat="1" applyFont="1" applyFill="1" applyBorder="1"/>
    <xf numFmtId="3" fontId="32" fillId="0" borderId="0" xfId="0" applyNumberFormat="1" applyFont="1" applyFill="1" applyAlignment="1">
      <alignment horizontal="right"/>
    </xf>
    <xf numFmtId="0" fontId="45" fillId="0" borderId="0" xfId="0" applyFont="1" applyAlignment="1">
      <alignment horizontal="right"/>
    </xf>
    <xf numFmtId="4" fontId="32" fillId="0" borderId="0" xfId="0" applyNumberFormat="1" applyFont="1" applyFill="1"/>
    <xf numFmtId="0" fontId="46" fillId="0" borderId="0" xfId="0" applyFont="1" applyFill="1"/>
    <xf numFmtId="4" fontId="46" fillId="0" borderId="0" xfId="0" applyNumberFormat="1" applyFont="1" applyFill="1"/>
    <xf numFmtId="4" fontId="47" fillId="0" borderId="0" xfId="0" applyNumberFormat="1" applyFont="1" applyFill="1"/>
    <xf numFmtId="0" fontId="30" fillId="0" borderId="0" xfId="0" applyFont="1" applyAlignment="1">
      <alignment horizontal="center"/>
    </xf>
    <xf numFmtId="0" fontId="48" fillId="0" borderId="0" xfId="0" applyFont="1"/>
    <xf numFmtId="0" fontId="32" fillId="0" borderId="12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2" fontId="41" fillId="0" borderId="12" xfId="0" applyNumberFormat="1" applyFont="1" applyBorder="1" applyAlignment="1">
      <alignment horizontal="center" vertical="center" wrapText="1"/>
    </xf>
    <xf numFmtId="2" fontId="41" fillId="0" borderId="12" xfId="0" quotePrefix="1" applyNumberFormat="1" applyFont="1" applyBorder="1" applyAlignment="1">
      <alignment vertical="center" wrapText="1"/>
    </xf>
    <xf numFmtId="171" fontId="31" fillId="0" borderId="12" xfId="109" applyFont="1" applyFill="1" applyBorder="1" applyAlignment="1">
      <alignment vertical="center" wrapText="1"/>
    </xf>
    <xf numFmtId="171" fontId="30" fillId="0" borderId="12" xfId="109" applyFont="1" applyFill="1" applyBorder="1" applyAlignment="1">
      <alignment vertical="center" wrapText="1"/>
    </xf>
    <xf numFmtId="0" fontId="32" fillId="0" borderId="21" xfId="0" quotePrefix="1" applyFont="1" applyBorder="1" applyAlignment="1">
      <alignment horizontal="center" vertical="center" wrapText="1"/>
    </xf>
    <xf numFmtId="2" fontId="32" fillId="0" borderId="21" xfId="0" quotePrefix="1" applyNumberFormat="1" applyFont="1" applyBorder="1" applyAlignment="1">
      <alignment horizontal="center" vertical="center" wrapText="1"/>
    </xf>
    <xf numFmtId="2" fontId="32" fillId="0" borderId="21" xfId="0" quotePrefix="1" applyNumberFormat="1" applyFont="1" applyBorder="1" applyAlignment="1">
      <alignment vertical="center" wrapText="1"/>
    </xf>
    <xf numFmtId="171" fontId="30" fillId="0" borderId="21" xfId="109" applyFont="1" applyFill="1" applyBorder="1" applyAlignment="1">
      <alignment vertical="center" wrapText="1"/>
    </xf>
    <xf numFmtId="0" fontId="31" fillId="0" borderId="12" xfId="0" applyFont="1" applyFill="1" applyBorder="1" applyAlignment="1">
      <alignment horizontal="center" vertical="center" wrapText="1"/>
    </xf>
    <xf numFmtId="2" fontId="31" fillId="0" borderId="12" xfId="0" applyNumberFormat="1" applyFont="1" applyFill="1" applyBorder="1" applyAlignment="1">
      <alignment horizontal="center" vertical="center" wrapText="1"/>
    </xf>
    <xf numFmtId="2" fontId="31" fillId="0" borderId="12" xfId="0" applyNumberFormat="1" applyFont="1" applyFill="1" applyBorder="1" applyAlignment="1">
      <alignment vertical="center" wrapText="1"/>
    </xf>
    <xf numFmtId="0" fontId="30" fillId="0" borderId="12" xfId="0" applyFont="1" applyFill="1" applyBorder="1"/>
    <xf numFmtId="2" fontId="32" fillId="0" borderId="0" xfId="0" quotePrefix="1" applyNumberFormat="1" applyFont="1" applyBorder="1" applyAlignment="1">
      <alignment vertical="center" wrapText="1"/>
    </xf>
    <xf numFmtId="0" fontId="31" fillId="0" borderId="0" xfId="0" applyFont="1" applyAlignment="1">
      <alignment horizontal="left"/>
    </xf>
    <xf numFmtId="0" fontId="30" fillId="0" borderId="0" xfId="0" applyFont="1"/>
    <xf numFmtId="0" fontId="30" fillId="0" borderId="0" xfId="0" applyFont="1" applyBorder="1"/>
    <xf numFmtId="0" fontId="31" fillId="0" borderId="0" xfId="0" applyFont="1" applyBorder="1" applyAlignment="1">
      <alignment horizontal="left"/>
    </xf>
    <xf numFmtId="2" fontId="30" fillId="0" borderId="0" xfId="0" quotePrefix="1" applyNumberFormat="1" applyFont="1" applyBorder="1" applyAlignment="1">
      <alignment vertical="center" wrapText="1"/>
    </xf>
    <xf numFmtId="0" fontId="32" fillId="0" borderId="0" xfId="0" applyFont="1" applyAlignment="1">
      <alignment horizontal="right"/>
    </xf>
    <xf numFmtId="0" fontId="41" fillId="0" borderId="12" xfId="0" applyFont="1" applyBorder="1" applyAlignment="1">
      <alignment vertical="center"/>
    </xf>
    <xf numFmtId="0" fontId="41" fillId="0" borderId="12" xfId="0" applyFont="1" applyBorder="1" applyAlignment="1">
      <alignment vertical="center" wrapText="1"/>
    </xf>
    <xf numFmtId="205" fontId="41" fillId="0" borderId="12" xfId="109" applyNumberFormat="1" applyFont="1" applyFill="1" applyBorder="1" applyAlignment="1">
      <alignment vertical="center"/>
    </xf>
    <xf numFmtId="0" fontId="32" fillId="0" borderId="12" xfId="0" applyFont="1" applyBorder="1" applyAlignment="1">
      <alignment vertical="center"/>
    </xf>
    <xf numFmtId="0" fontId="32" fillId="0" borderId="12" xfId="0" applyFont="1" applyBorder="1" applyAlignment="1">
      <alignment vertical="center" wrapText="1"/>
    </xf>
    <xf numFmtId="205" fontId="32" fillId="0" borderId="12" xfId="109" applyNumberFormat="1" applyFont="1" applyFill="1" applyBorder="1" applyAlignment="1">
      <alignment vertical="center"/>
    </xf>
    <xf numFmtId="0" fontId="50" fillId="0" borderId="12" xfId="0" applyFont="1" applyBorder="1" applyAlignment="1">
      <alignment horizontal="center" vertical="top" wrapText="1"/>
    </xf>
    <xf numFmtId="0" fontId="51" fillId="0" borderId="12" xfId="0" applyFont="1" applyFill="1" applyBorder="1" applyAlignment="1">
      <alignment vertical="top" wrapText="1"/>
    </xf>
    <xf numFmtId="0" fontId="29" fillId="0" borderId="12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vertical="center" wrapText="1"/>
    </xf>
    <xf numFmtId="205" fontId="29" fillId="0" borderId="12" xfId="109" applyNumberFormat="1" applyFont="1" applyFill="1" applyBorder="1" applyAlignment="1">
      <alignment vertical="center"/>
    </xf>
    <xf numFmtId="0" fontId="33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vertical="center"/>
    </xf>
    <xf numFmtId="0" fontId="29" fillId="0" borderId="12" xfId="0" applyFont="1" applyBorder="1" applyAlignment="1">
      <alignment vertical="center" wrapText="1"/>
    </xf>
    <xf numFmtId="171" fontId="29" fillId="0" borderId="12" xfId="109" applyFont="1" applyFill="1" applyBorder="1" applyAlignment="1">
      <alignment vertical="center"/>
    </xf>
    <xf numFmtId="0" fontId="33" fillId="0" borderId="12" xfId="0" applyFont="1" applyBorder="1" applyAlignment="1">
      <alignment vertical="center"/>
    </xf>
    <xf numFmtId="0" fontId="33" fillId="0" borderId="12" xfId="0" applyFont="1" applyBorder="1" applyAlignment="1">
      <alignment vertical="center" wrapText="1"/>
    </xf>
    <xf numFmtId="171" fontId="33" fillId="0" borderId="12" xfId="109" applyFont="1" applyFill="1" applyBorder="1" applyAlignment="1">
      <alignment vertical="center"/>
    </xf>
    <xf numFmtId="0" fontId="29" fillId="0" borderId="12" xfId="0" applyFont="1" applyFill="1" applyBorder="1" applyAlignment="1">
      <alignment vertical="center"/>
    </xf>
    <xf numFmtId="0" fontId="33" fillId="0" borderId="12" xfId="0" applyFont="1" applyFill="1" applyBorder="1" applyAlignment="1">
      <alignment vertical="center"/>
    </xf>
    <xf numFmtId="0" fontId="33" fillId="0" borderId="12" xfId="0" applyFont="1" applyFill="1" applyBorder="1" applyAlignment="1">
      <alignment vertical="center" wrapText="1"/>
    </xf>
    <xf numFmtId="0" fontId="32" fillId="0" borderId="0" xfId="0" applyFont="1" applyAlignment="1">
      <alignment horizontal="center" wrapText="1"/>
    </xf>
    <xf numFmtId="0" fontId="29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32" fillId="0" borderId="12" xfId="0" applyFont="1" applyFill="1" applyBorder="1" applyAlignment="1">
      <alignment horizontal="center" vertical="center" wrapText="1"/>
    </xf>
    <xf numFmtId="0" fontId="52" fillId="0" borderId="12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left"/>
    </xf>
    <xf numFmtId="0" fontId="29" fillId="0" borderId="23" xfId="0" applyFont="1" applyBorder="1" applyAlignment="1">
      <alignment horizontal="left"/>
    </xf>
    <xf numFmtId="0" fontId="29" fillId="0" borderId="24" xfId="0" applyFont="1" applyBorder="1" applyAlignment="1">
      <alignment horizontal="left"/>
    </xf>
    <xf numFmtId="0" fontId="29" fillId="0" borderId="18" xfId="0" applyFont="1" applyFill="1" applyBorder="1" applyAlignment="1">
      <alignment horizontal="left" vertical="center"/>
    </xf>
    <xf numFmtId="0" fontId="34" fillId="0" borderId="23" xfId="0" applyFont="1" applyBorder="1" applyAlignment="1">
      <alignment horizontal="left"/>
    </xf>
    <xf numFmtId="0" fontId="34" fillId="0" borderId="24" xfId="0" applyFont="1" applyBorder="1" applyAlignment="1">
      <alignment horizontal="left"/>
    </xf>
    <xf numFmtId="0" fontId="41" fillId="0" borderId="0" xfId="0" applyFont="1" applyAlignment="1">
      <alignment horizont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0" xfId="0" applyFont="1" applyFill="1" applyAlignment="1">
      <alignment horizontal="center" wrapText="1"/>
    </xf>
    <xf numFmtId="0" fontId="32" fillId="0" borderId="0" xfId="0" applyFont="1" applyFill="1" applyAlignment="1">
      <alignment horizontal="center"/>
    </xf>
    <xf numFmtId="0" fontId="41" fillId="0" borderId="0" xfId="0" applyFont="1" applyAlignment="1">
      <alignment horizontal="center"/>
    </xf>
    <xf numFmtId="0" fontId="49" fillId="0" borderId="12" xfId="0" applyFont="1" applyBorder="1" applyAlignment="1">
      <alignment horizontal="center" vertical="center" wrapText="1"/>
    </xf>
    <xf numFmtId="0" fontId="33" fillId="0" borderId="0" xfId="0" applyFont="1" applyAlignment="1">
      <alignment horizontal="left" wrapText="1"/>
    </xf>
    <xf numFmtId="0" fontId="33" fillId="0" borderId="0" xfId="0" applyFont="1" applyAlignment="1">
      <alignment horizontal="left"/>
    </xf>
    <xf numFmtId="0" fontId="30" fillId="0" borderId="12" xfId="0" applyFont="1" applyBorder="1" applyAlignment="1">
      <alignment horizontal="center" vertical="top" wrapText="1"/>
    </xf>
    <xf numFmtId="0" fontId="28" fillId="0" borderId="12" xfId="0" applyFont="1" applyBorder="1" applyAlignment="1">
      <alignment horizontal="center" vertical="top" wrapText="1"/>
    </xf>
    <xf numFmtId="0" fontId="28" fillId="0" borderId="0" xfId="92" applyNumberFormat="1" applyFont="1" applyFill="1" applyAlignment="1" applyProtection="1">
      <alignment horizontal="center" vertical="center" wrapText="1"/>
    </xf>
    <xf numFmtId="0" fontId="29" fillId="0" borderId="0" xfId="0" applyFont="1" applyAlignment="1">
      <alignment horizontal="center"/>
    </xf>
    <xf numFmtId="0" fontId="31" fillId="0" borderId="12" xfId="0" applyFont="1" applyBorder="1" applyAlignment="1">
      <alignment horizontal="center" vertical="top" wrapText="1"/>
    </xf>
    <xf numFmtId="0" fontId="32" fillId="0" borderId="12" xfId="0" applyFont="1" applyFill="1" applyBorder="1" applyAlignment="1">
      <alignment horizontal="center" vertical="top" wrapText="1"/>
    </xf>
    <xf numFmtId="0" fontId="30" fillId="0" borderId="21" xfId="0" applyFont="1" applyFill="1" applyBorder="1" applyAlignment="1">
      <alignment horizontal="center" vertical="top" wrapText="1"/>
    </xf>
    <xf numFmtId="0" fontId="30" fillId="0" borderId="19" xfId="0" applyFont="1" applyFill="1" applyBorder="1" applyAlignment="1">
      <alignment horizontal="center" vertical="top" wrapText="1"/>
    </xf>
    <xf numFmtId="0" fontId="30" fillId="0" borderId="12" xfId="0" applyFont="1" applyFill="1" applyBorder="1" applyAlignment="1">
      <alignment horizontal="center" vertical="top" wrapText="1"/>
    </xf>
    <xf numFmtId="0" fontId="29" fillId="29" borderId="0" xfId="0" applyFont="1" applyFill="1" applyAlignment="1">
      <alignment horizontal="center" wrapText="1"/>
    </xf>
    <xf numFmtId="49" fontId="30" fillId="0" borderId="21" xfId="0" applyNumberFormat="1" applyFont="1" applyFill="1" applyBorder="1" applyAlignment="1">
      <alignment horizontal="center" vertical="top" wrapText="1"/>
    </xf>
    <xf numFmtId="49" fontId="30" fillId="0" borderId="19" xfId="0" applyNumberFormat="1" applyFont="1" applyFill="1" applyBorder="1" applyAlignment="1">
      <alignment horizontal="center" vertical="top" wrapText="1"/>
    </xf>
    <xf numFmtId="0" fontId="30" fillId="0" borderId="22" xfId="0" applyFont="1" applyFill="1" applyBorder="1" applyAlignment="1">
      <alignment horizontal="center" vertical="top" wrapText="1"/>
    </xf>
    <xf numFmtId="0" fontId="30" fillId="0" borderId="20" xfId="0" applyFont="1" applyFill="1" applyBorder="1" applyAlignment="1">
      <alignment horizontal="center" vertical="top" wrapText="1"/>
    </xf>
    <xf numFmtId="0" fontId="35" fillId="0" borderId="0" xfId="0" applyFont="1" applyFill="1" applyAlignment="1">
      <alignment horizontal="center" wrapText="1"/>
    </xf>
    <xf numFmtId="0" fontId="30" fillId="0" borderId="0" xfId="0" applyFont="1" applyAlignment="1">
      <alignment horizontal="center"/>
    </xf>
  </cellXfs>
  <cellStyles count="112">
    <cellStyle name="20% - Акцент1" xfId="2" builtinId="30" customBuiltin="1"/>
    <cellStyle name="20% - Акцент2" xfId="3" builtinId="34" customBuiltin="1"/>
    <cellStyle name="20% - Акцент3" xfId="4" builtinId="38" customBuiltin="1"/>
    <cellStyle name="20% - Акцент4" xfId="5" builtinId="42" customBuiltin="1"/>
    <cellStyle name="20% - Акцент5" xfId="6" builtinId="46" customBuiltin="1"/>
    <cellStyle name="20% - Акцент6" xfId="7" builtinId="50" customBuiltin="1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- Акцент1" xfId="26" builtinId="32" customBuiltin="1"/>
    <cellStyle name="60% - Акцент2" xfId="27" builtinId="36" customBuiltin="1"/>
    <cellStyle name="60% - Акцент3" xfId="28" builtinId="40" customBuiltin="1"/>
    <cellStyle name="60% - Акцент4" xfId="29" builtinId="44" customBuiltin="1"/>
    <cellStyle name="60% - Акцент5" xfId="30" builtinId="48" customBuiltin="1"/>
    <cellStyle name="60% - Акцент6" xfId="31" builtinId="52" customBuiltin="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meresha_07" xfId="38"/>
    <cellStyle name="Акцент1" xfId="39" builtinId="29" customBuiltin="1"/>
    <cellStyle name="Акцент2" xfId="40" builtinId="33" customBuiltin="1"/>
    <cellStyle name="Акцент3" xfId="41" builtinId="37" customBuiltin="1"/>
    <cellStyle name="Акцент4" xfId="42" builtinId="41" customBuiltin="1"/>
    <cellStyle name="Акцент5" xfId="43" builtinId="45" customBuiltin="1"/>
    <cellStyle name="Акцент6" xfId="44" builtinId="49" customBuiltin="1"/>
    <cellStyle name="Акцентування1" xfId="45"/>
    <cellStyle name="Акцентування2" xfId="46"/>
    <cellStyle name="Акцентування3" xfId="47"/>
    <cellStyle name="Акцентування4" xfId="48"/>
    <cellStyle name="Акцентування5" xfId="49"/>
    <cellStyle name="Акцентування6" xfId="50"/>
    <cellStyle name="Ввід" xfId="51"/>
    <cellStyle name="Ввод " xfId="52" builtinId="20" customBuiltin="1"/>
    <cellStyle name="Вывод" xfId="53" builtinId="21" customBuiltin="1"/>
    <cellStyle name="Вычисление" xfId="54" builtinId="22" customBuiltin="1"/>
    <cellStyle name="Гарний" xfId="55"/>
    <cellStyle name="Добре" xfId="56"/>
    <cellStyle name="Заголовок 1" xfId="57" builtinId="16" customBuiltin="1"/>
    <cellStyle name="Заголовок 2" xfId="58" builtinId="17" customBuiltin="1"/>
    <cellStyle name="Заголовок 3" xfId="59" builtinId="18" customBuiltin="1"/>
    <cellStyle name="Заголовок 4" xfId="60" builtinId="19" customBuiltin="1"/>
    <cellStyle name="Звичайний 10" xfId="61"/>
    <cellStyle name="Звичайний 11" xfId="62"/>
    <cellStyle name="Звичайний 12" xfId="63"/>
    <cellStyle name="Звичайний 13" xfId="64"/>
    <cellStyle name="Звичайний 14" xfId="65"/>
    <cellStyle name="Звичайний 15" xfId="66"/>
    <cellStyle name="Звичайний 16" xfId="67"/>
    <cellStyle name="Звичайний 17" xfId="68"/>
    <cellStyle name="Звичайний 18" xfId="69"/>
    <cellStyle name="Звичайний 19" xfId="70"/>
    <cellStyle name="Звичайний 2" xfId="71"/>
    <cellStyle name="Звичайний 20" xfId="72"/>
    <cellStyle name="Звичайний 3" xfId="73"/>
    <cellStyle name="Звичайний 4" xfId="74"/>
    <cellStyle name="Звичайний 5" xfId="75"/>
    <cellStyle name="Звичайний 6" xfId="76"/>
    <cellStyle name="Звичайний 7" xfId="77"/>
    <cellStyle name="Звичайний 8" xfId="78"/>
    <cellStyle name="Звичайний 9" xfId="79"/>
    <cellStyle name="Звичайний_Додаток _ 3 зм_ни 4575" xfId="80"/>
    <cellStyle name="Зв'язана клітинка" xfId="81"/>
    <cellStyle name="Итог" xfId="82" builtinId="25" customBuiltin="1"/>
    <cellStyle name="Контрольна клітинка" xfId="83"/>
    <cellStyle name="Контрольная ячейка" xfId="84" builtinId="23" customBuiltin="1"/>
    <cellStyle name="Назва" xfId="85"/>
    <cellStyle name="Название" xfId="86" builtinId="15" customBuiltin="1"/>
    <cellStyle name="Нейтральний" xfId="87"/>
    <cellStyle name="Нейтральный" xfId="88" builtinId="28" customBuiltin="1"/>
    <cellStyle name="Обчислення" xfId="89"/>
    <cellStyle name="Обычный" xfId="0" builtinId="0"/>
    <cellStyle name="Обычный 2" xfId="90"/>
    <cellStyle name="Обычный 3" xfId="91"/>
    <cellStyle name="Обычный_5 22.12" xfId="92"/>
    <cellStyle name="Обычный_dodатки_2015_вересень" xfId="93"/>
    <cellStyle name="Обычный_дод.7" xfId="94"/>
    <cellStyle name="Обычный_дод_ріш_бт2017" xfId="95"/>
    <cellStyle name="Обычный_дод6 23.12.2016" xfId="96"/>
    <cellStyle name="Підсумок" xfId="97"/>
    <cellStyle name="Плохой" xfId="98" builtinId="27" customBuiltin="1"/>
    <cellStyle name="Поганий" xfId="99"/>
    <cellStyle name="Пояснение" xfId="100" builtinId="53" customBuiltin="1"/>
    <cellStyle name="Примечание" xfId="101" builtinId="10" customBuiltin="1"/>
    <cellStyle name="Примітка" xfId="102"/>
    <cellStyle name="Результат" xfId="103"/>
    <cellStyle name="Связанная ячейка" xfId="104" builtinId="24" customBuiltin="1"/>
    <cellStyle name="Середній" xfId="105"/>
    <cellStyle name="Стиль 1" xfId="1"/>
    <cellStyle name="Текст попередження" xfId="106"/>
    <cellStyle name="Текст пояснення" xfId="107"/>
    <cellStyle name="Текст предупреждения" xfId="108" builtinId="11" customBuiltin="1"/>
    <cellStyle name="Финансовый" xfId="109" builtinId="3"/>
    <cellStyle name="Финансовый 2" xfId="110"/>
    <cellStyle name="Хороший" xfId="11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osta\in\2018\12\dod_201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2"/>
      <sheetName val="дод3"/>
      <sheetName val="  дод4 "/>
      <sheetName val="дод5"/>
      <sheetName val="дод5.1"/>
      <sheetName val="дод6"/>
      <sheetName val="  дод7"/>
    </sheetNames>
    <sheetDataSet>
      <sheetData sheetId="0" refreshError="1"/>
      <sheetData sheetId="1" refreshError="1"/>
      <sheetData sheetId="2" refreshError="1"/>
      <sheetData sheetId="3">
        <row r="23">
          <cell r="J23">
            <v>1758400</v>
          </cell>
        </row>
        <row r="24">
          <cell r="E24">
            <v>0</v>
          </cell>
          <cell r="J24">
            <v>0</v>
          </cell>
        </row>
        <row r="244">
          <cell r="E244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7"/>
  <sheetViews>
    <sheetView workbookViewId="0">
      <selection activeCell="D50" sqref="D50"/>
    </sheetView>
  </sheetViews>
  <sheetFormatPr defaultRowHeight="18.75"/>
  <cols>
    <col min="1" max="1" width="15.42578125" style="40" customWidth="1"/>
    <col min="2" max="2" width="41" style="40" customWidth="1"/>
    <col min="3" max="3" width="22.7109375" style="66" customWidth="1"/>
    <col min="4" max="4" width="21.42578125" style="66" customWidth="1"/>
    <col min="5" max="5" width="18" style="66" customWidth="1"/>
    <col min="6" max="6" width="14.7109375" style="66" customWidth="1"/>
    <col min="7" max="16384" width="9.140625" style="66"/>
  </cols>
  <sheetData>
    <row r="1" spans="1:6">
      <c r="D1" s="1" t="s">
        <v>173</v>
      </c>
      <c r="E1" s="1"/>
      <c r="F1" s="1"/>
    </row>
    <row r="2" spans="1:6">
      <c r="D2" s="144" t="s">
        <v>100</v>
      </c>
      <c r="E2" s="144"/>
      <c r="F2" s="144"/>
    </row>
    <row r="3" spans="1:6" ht="28.5" customHeight="1">
      <c r="D3" s="144"/>
      <c r="E3" s="144"/>
      <c r="F3" s="144"/>
    </row>
    <row r="4" spans="1:6">
      <c r="D4" s="1" t="s">
        <v>96</v>
      </c>
      <c r="E4" s="1"/>
      <c r="F4" s="1"/>
    </row>
    <row r="5" spans="1:6" ht="37.5" customHeight="1">
      <c r="A5" s="145" t="s">
        <v>174</v>
      </c>
      <c r="B5" s="146"/>
      <c r="C5" s="146"/>
      <c r="D5" s="146"/>
      <c r="E5" s="146"/>
      <c r="F5" s="146"/>
    </row>
    <row r="6" spans="1:6">
      <c r="F6" s="122" t="s">
        <v>30</v>
      </c>
    </row>
    <row r="7" spans="1:6" ht="12.75">
      <c r="A7" s="149" t="s">
        <v>31</v>
      </c>
      <c r="B7" s="149" t="s">
        <v>175</v>
      </c>
      <c r="C7" s="147" t="s">
        <v>69</v>
      </c>
      <c r="D7" s="147" t="s">
        <v>70</v>
      </c>
      <c r="E7" s="147" t="s">
        <v>71</v>
      </c>
      <c r="F7" s="147"/>
    </row>
    <row r="8" spans="1:6" ht="12.75">
      <c r="A8" s="149"/>
      <c r="B8" s="149"/>
      <c r="C8" s="147"/>
      <c r="D8" s="147"/>
      <c r="E8" s="147" t="s">
        <v>37</v>
      </c>
      <c r="F8" s="148" t="s">
        <v>72</v>
      </c>
    </row>
    <row r="9" spans="1:6" ht="12.75">
      <c r="A9" s="149"/>
      <c r="B9" s="149"/>
      <c r="C9" s="147"/>
      <c r="D9" s="147"/>
      <c r="E9" s="147"/>
      <c r="F9" s="147"/>
    </row>
    <row r="10" spans="1:6">
      <c r="A10" s="134">
        <v>1</v>
      </c>
      <c r="B10" s="134">
        <v>2</v>
      </c>
      <c r="C10" s="71">
        <v>3</v>
      </c>
      <c r="D10" s="71">
        <v>4</v>
      </c>
      <c r="E10" s="71">
        <v>5</v>
      </c>
      <c r="F10" s="71">
        <v>6</v>
      </c>
    </row>
    <row r="11" spans="1:6">
      <c r="A11" s="135">
        <v>10000000</v>
      </c>
      <c r="B11" s="136" t="s">
        <v>176</v>
      </c>
      <c r="C11" s="137">
        <v>8991000</v>
      </c>
      <c r="D11" s="137">
        <v>8991000</v>
      </c>
      <c r="E11" s="137">
        <v>0</v>
      </c>
      <c r="F11" s="137">
        <v>0</v>
      </c>
    </row>
    <row r="12" spans="1:6" ht="56.25">
      <c r="A12" s="135">
        <v>11000000</v>
      </c>
      <c r="B12" s="136" t="s">
        <v>177</v>
      </c>
      <c r="C12" s="137">
        <v>5363600</v>
      </c>
      <c r="D12" s="137">
        <v>5363600</v>
      </c>
      <c r="E12" s="137">
        <v>0</v>
      </c>
      <c r="F12" s="137">
        <v>0</v>
      </c>
    </row>
    <row r="13" spans="1:6" ht="37.5">
      <c r="A13" s="135">
        <v>11010000</v>
      </c>
      <c r="B13" s="136" t="s">
        <v>178</v>
      </c>
      <c r="C13" s="137">
        <v>5363600</v>
      </c>
      <c r="D13" s="137">
        <v>5363600</v>
      </c>
      <c r="E13" s="137">
        <v>0</v>
      </c>
      <c r="F13" s="137">
        <v>0</v>
      </c>
    </row>
    <row r="14" spans="1:6" ht="93.75">
      <c r="A14" s="138">
        <v>11010100</v>
      </c>
      <c r="B14" s="139" t="s">
        <v>179</v>
      </c>
      <c r="C14" s="140">
        <v>4560300</v>
      </c>
      <c r="D14" s="140">
        <v>4560300</v>
      </c>
      <c r="E14" s="140">
        <v>0</v>
      </c>
      <c r="F14" s="140">
        <v>0</v>
      </c>
    </row>
    <row r="15" spans="1:6" ht="93.75">
      <c r="A15" s="138">
        <v>11010400</v>
      </c>
      <c r="B15" s="139" t="s">
        <v>180</v>
      </c>
      <c r="C15" s="140">
        <v>792300</v>
      </c>
      <c r="D15" s="140">
        <v>792300</v>
      </c>
      <c r="E15" s="140">
        <v>0</v>
      </c>
      <c r="F15" s="140">
        <v>0</v>
      </c>
    </row>
    <row r="16" spans="1:6" ht="75">
      <c r="A16" s="138">
        <v>11010500</v>
      </c>
      <c r="B16" s="139" t="s">
        <v>181</v>
      </c>
      <c r="C16" s="140">
        <v>11000</v>
      </c>
      <c r="D16" s="140">
        <v>11000</v>
      </c>
      <c r="E16" s="140">
        <v>0</v>
      </c>
      <c r="F16" s="140">
        <v>0</v>
      </c>
    </row>
    <row r="17" spans="1:6" ht="56.25">
      <c r="A17" s="135">
        <v>13000000</v>
      </c>
      <c r="B17" s="136" t="s">
        <v>182</v>
      </c>
      <c r="C17" s="137">
        <v>34100</v>
      </c>
      <c r="D17" s="137">
        <v>34100</v>
      </c>
      <c r="E17" s="137">
        <v>0</v>
      </c>
      <c r="F17" s="137">
        <v>0</v>
      </c>
    </row>
    <row r="18" spans="1:6" ht="37.5">
      <c r="A18" s="135">
        <v>13010000</v>
      </c>
      <c r="B18" s="136" t="s">
        <v>183</v>
      </c>
      <c r="C18" s="137">
        <v>34100</v>
      </c>
      <c r="D18" s="137">
        <v>34100</v>
      </c>
      <c r="E18" s="137">
        <v>0</v>
      </c>
      <c r="F18" s="137">
        <v>0</v>
      </c>
    </row>
    <row r="19" spans="1:6" ht="93.75">
      <c r="A19" s="138">
        <v>13010100</v>
      </c>
      <c r="B19" s="139" t="s">
        <v>184</v>
      </c>
      <c r="C19" s="140">
        <v>34100</v>
      </c>
      <c r="D19" s="140">
        <v>34100</v>
      </c>
      <c r="E19" s="140">
        <v>0</v>
      </c>
      <c r="F19" s="140">
        <v>0</v>
      </c>
    </row>
    <row r="20" spans="1:6" ht="37.5">
      <c r="A20" s="135">
        <v>14000000</v>
      </c>
      <c r="B20" s="136" t="s">
        <v>185</v>
      </c>
      <c r="C20" s="137">
        <v>90200</v>
      </c>
      <c r="D20" s="137">
        <v>90200</v>
      </c>
      <c r="E20" s="137">
        <v>0</v>
      </c>
      <c r="F20" s="137">
        <v>0</v>
      </c>
    </row>
    <row r="21" spans="1:6" ht="75">
      <c r="A21" s="138">
        <v>14040000</v>
      </c>
      <c r="B21" s="139" t="s">
        <v>186</v>
      </c>
      <c r="C21" s="140">
        <v>90200</v>
      </c>
      <c r="D21" s="140">
        <v>90200</v>
      </c>
      <c r="E21" s="140">
        <v>0</v>
      </c>
      <c r="F21" s="140">
        <v>0</v>
      </c>
    </row>
    <row r="22" spans="1:6">
      <c r="A22" s="135">
        <v>18000000</v>
      </c>
      <c r="B22" s="136" t="s">
        <v>187</v>
      </c>
      <c r="C22" s="137">
        <v>3503100</v>
      </c>
      <c r="D22" s="137">
        <v>3503100</v>
      </c>
      <c r="E22" s="137">
        <v>0</v>
      </c>
      <c r="F22" s="137">
        <v>0</v>
      </c>
    </row>
    <row r="23" spans="1:6">
      <c r="A23" s="135">
        <v>18010000</v>
      </c>
      <c r="B23" s="136" t="s">
        <v>188</v>
      </c>
      <c r="C23" s="137">
        <v>2384800</v>
      </c>
      <c r="D23" s="137">
        <v>2384800</v>
      </c>
      <c r="E23" s="137">
        <v>0</v>
      </c>
      <c r="F23" s="137">
        <v>0</v>
      </c>
    </row>
    <row r="24" spans="1:6" ht="93.75">
      <c r="A24" s="138">
        <v>18010100</v>
      </c>
      <c r="B24" s="139" t="s">
        <v>189</v>
      </c>
      <c r="C24" s="140">
        <v>2000</v>
      </c>
      <c r="D24" s="140">
        <v>2000</v>
      </c>
      <c r="E24" s="140">
        <v>0</v>
      </c>
      <c r="F24" s="140">
        <v>0</v>
      </c>
    </row>
    <row r="25" spans="1:6" ht="93.75">
      <c r="A25" s="138">
        <v>18010200</v>
      </c>
      <c r="B25" s="139" t="s">
        <v>190</v>
      </c>
      <c r="C25" s="140">
        <v>4000</v>
      </c>
      <c r="D25" s="140">
        <v>4000</v>
      </c>
      <c r="E25" s="140">
        <v>0</v>
      </c>
      <c r="F25" s="140">
        <v>0</v>
      </c>
    </row>
    <row r="26" spans="1:6" ht="93.75">
      <c r="A26" s="138">
        <v>18010300</v>
      </c>
      <c r="B26" s="139" t="s">
        <v>191</v>
      </c>
      <c r="C26" s="140">
        <v>40000</v>
      </c>
      <c r="D26" s="140">
        <v>40000</v>
      </c>
      <c r="E26" s="140">
        <v>0</v>
      </c>
      <c r="F26" s="140">
        <v>0</v>
      </c>
    </row>
    <row r="27" spans="1:6" ht="93.75">
      <c r="A27" s="138">
        <v>18010400</v>
      </c>
      <c r="B27" s="139" t="s">
        <v>192</v>
      </c>
      <c r="C27" s="140">
        <v>51000</v>
      </c>
      <c r="D27" s="140">
        <v>51000</v>
      </c>
      <c r="E27" s="140">
        <v>0</v>
      </c>
      <c r="F27" s="140">
        <v>0</v>
      </c>
    </row>
    <row r="28" spans="1:6" ht="37.5">
      <c r="A28" s="138">
        <v>18010500</v>
      </c>
      <c r="B28" s="139" t="s">
        <v>193</v>
      </c>
      <c r="C28" s="140">
        <v>73400</v>
      </c>
      <c r="D28" s="140">
        <v>73400</v>
      </c>
      <c r="E28" s="140">
        <v>0</v>
      </c>
      <c r="F28" s="140">
        <v>0</v>
      </c>
    </row>
    <row r="29" spans="1:6" ht="37.5">
      <c r="A29" s="138">
        <v>18010600</v>
      </c>
      <c r="B29" s="139" t="s">
        <v>194</v>
      </c>
      <c r="C29" s="140">
        <v>1895700</v>
      </c>
      <c r="D29" s="140">
        <v>1895700</v>
      </c>
      <c r="E29" s="140">
        <v>0</v>
      </c>
      <c r="F29" s="140">
        <v>0</v>
      </c>
    </row>
    <row r="30" spans="1:6" ht="37.5">
      <c r="A30" s="138">
        <v>18010700</v>
      </c>
      <c r="B30" s="139" t="s">
        <v>195</v>
      </c>
      <c r="C30" s="140">
        <v>168700</v>
      </c>
      <c r="D30" s="140">
        <v>168700</v>
      </c>
      <c r="E30" s="140">
        <v>0</v>
      </c>
      <c r="F30" s="140">
        <v>0</v>
      </c>
    </row>
    <row r="31" spans="1:6">
      <c r="A31" s="138">
        <v>18010900</v>
      </c>
      <c r="B31" s="139" t="s">
        <v>196</v>
      </c>
      <c r="C31" s="140">
        <v>150000</v>
      </c>
      <c r="D31" s="140">
        <v>150000</v>
      </c>
      <c r="E31" s="140">
        <v>0</v>
      </c>
      <c r="F31" s="140">
        <v>0</v>
      </c>
    </row>
    <row r="32" spans="1:6">
      <c r="A32" s="135">
        <v>18050000</v>
      </c>
      <c r="B32" s="136" t="s">
        <v>197</v>
      </c>
      <c r="C32" s="137">
        <v>1118300</v>
      </c>
      <c r="D32" s="137">
        <v>1118300</v>
      </c>
      <c r="E32" s="137">
        <v>0</v>
      </c>
      <c r="F32" s="137">
        <v>0</v>
      </c>
    </row>
    <row r="33" spans="1:6" ht="37.5">
      <c r="A33" s="138">
        <v>18050300</v>
      </c>
      <c r="B33" s="139" t="s">
        <v>198</v>
      </c>
      <c r="C33" s="140">
        <v>12300</v>
      </c>
      <c r="D33" s="140">
        <v>12300</v>
      </c>
      <c r="E33" s="140">
        <v>0</v>
      </c>
      <c r="F33" s="140">
        <v>0</v>
      </c>
    </row>
    <row r="34" spans="1:6">
      <c r="A34" s="138">
        <v>18050400</v>
      </c>
      <c r="B34" s="139" t="s">
        <v>199</v>
      </c>
      <c r="C34" s="140">
        <v>594700</v>
      </c>
      <c r="D34" s="140">
        <v>594700</v>
      </c>
      <c r="E34" s="140">
        <v>0</v>
      </c>
      <c r="F34" s="140">
        <v>0</v>
      </c>
    </row>
    <row r="35" spans="1:6" ht="150">
      <c r="A35" s="138">
        <v>18050500</v>
      </c>
      <c r="B35" s="139" t="s">
        <v>200</v>
      </c>
      <c r="C35" s="140">
        <v>511300</v>
      </c>
      <c r="D35" s="140">
        <v>511300</v>
      </c>
      <c r="E35" s="140">
        <v>0</v>
      </c>
      <c r="F35" s="140">
        <v>0</v>
      </c>
    </row>
    <row r="36" spans="1:6">
      <c r="A36" s="135">
        <v>20000000</v>
      </c>
      <c r="B36" s="136" t="s">
        <v>201</v>
      </c>
      <c r="C36" s="137">
        <v>1078800</v>
      </c>
      <c r="D36" s="137">
        <v>978800</v>
      </c>
      <c r="E36" s="137">
        <v>100000</v>
      </c>
      <c r="F36" s="137">
        <v>0</v>
      </c>
    </row>
    <row r="37" spans="1:6" ht="37.5">
      <c r="A37" s="135">
        <v>21000000</v>
      </c>
      <c r="B37" s="136" t="s">
        <v>202</v>
      </c>
      <c r="C37" s="137">
        <v>635800</v>
      </c>
      <c r="D37" s="137">
        <v>635800</v>
      </c>
      <c r="E37" s="137">
        <v>0</v>
      </c>
      <c r="F37" s="137">
        <v>0</v>
      </c>
    </row>
    <row r="38" spans="1:6" ht="56.25">
      <c r="A38" s="138">
        <v>21050000</v>
      </c>
      <c r="B38" s="139" t="s">
        <v>203</v>
      </c>
      <c r="C38" s="140">
        <v>635800</v>
      </c>
      <c r="D38" s="140">
        <v>635800</v>
      </c>
      <c r="E38" s="140">
        <v>0</v>
      </c>
      <c r="F38" s="140">
        <v>0</v>
      </c>
    </row>
    <row r="39" spans="1:6" ht="75">
      <c r="A39" s="135">
        <v>22000000</v>
      </c>
      <c r="B39" s="136" t="s">
        <v>204</v>
      </c>
      <c r="C39" s="137">
        <v>343000</v>
      </c>
      <c r="D39" s="137">
        <v>343000</v>
      </c>
      <c r="E39" s="137">
        <v>0</v>
      </c>
      <c r="F39" s="137">
        <v>0</v>
      </c>
    </row>
    <row r="40" spans="1:6" ht="37.5">
      <c r="A40" s="135">
        <v>22010000</v>
      </c>
      <c r="B40" s="136" t="s">
        <v>205</v>
      </c>
      <c r="C40" s="137">
        <v>301900</v>
      </c>
      <c r="D40" s="137">
        <v>301900</v>
      </c>
      <c r="E40" s="137">
        <v>0</v>
      </c>
      <c r="F40" s="137">
        <v>0</v>
      </c>
    </row>
    <row r="41" spans="1:6" ht="37.5">
      <c r="A41" s="138">
        <v>22012500</v>
      </c>
      <c r="B41" s="139" t="s">
        <v>206</v>
      </c>
      <c r="C41" s="140">
        <v>1900</v>
      </c>
      <c r="D41" s="140">
        <v>1900</v>
      </c>
      <c r="E41" s="140">
        <v>0</v>
      </c>
      <c r="F41" s="140">
        <v>0</v>
      </c>
    </row>
    <row r="42" spans="1:6" ht="75">
      <c r="A42" s="138">
        <v>22012600</v>
      </c>
      <c r="B42" s="139" t="s">
        <v>207</v>
      </c>
      <c r="C42" s="140">
        <v>300000</v>
      </c>
      <c r="D42" s="140">
        <v>300000</v>
      </c>
      <c r="E42" s="140">
        <v>0</v>
      </c>
      <c r="F42" s="140">
        <v>0</v>
      </c>
    </row>
    <row r="43" spans="1:6" ht="93.75">
      <c r="A43" s="135">
        <v>22080000</v>
      </c>
      <c r="B43" s="136" t="s">
        <v>208</v>
      </c>
      <c r="C43" s="137">
        <v>41000</v>
      </c>
      <c r="D43" s="137">
        <v>41000</v>
      </c>
      <c r="E43" s="137">
        <v>0</v>
      </c>
      <c r="F43" s="137">
        <v>0</v>
      </c>
    </row>
    <row r="44" spans="1:6" ht="93.75">
      <c r="A44" s="138">
        <v>22080400</v>
      </c>
      <c r="B44" s="139" t="s">
        <v>209</v>
      </c>
      <c r="C44" s="140">
        <v>41000</v>
      </c>
      <c r="D44" s="140">
        <v>41000</v>
      </c>
      <c r="E44" s="140">
        <v>0</v>
      </c>
      <c r="F44" s="140">
        <v>0</v>
      </c>
    </row>
    <row r="45" spans="1:6">
      <c r="A45" s="135">
        <v>22090000</v>
      </c>
      <c r="B45" s="136" t="s">
        <v>210</v>
      </c>
      <c r="C45" s="137">
        <v>100</v>
      </c>
      <c r="D45" s="137">
        <v>100</v>
      </c>
      <c r="E45" s="137">
        <v>0</v>
      </c>
      <c r="F45" s="137">
        <v>0</v>
      </c>
    </row>
    <row r="46" spans="1:6" ht="93.75">
      <c r="A46" s="138">
        <v>22090100</v>
      </c>
      <c r="B46" s="139" t="s">
        <v>211</v>
      </c>
      <c r="C46" s="140">
        <v>100</v>
      </c>
      <c r="D46" s="140">
        <v>100</v>
      </c>
      <c r="E46" s="140">
        <v>0</v>
      </c>
      <c r="F46" s="140">
        <v>0</v>
      </c>
    </row>
    <row r="47" spans="1:6" ht="37.5">
      <c r="A47" s="135">
        <v>25000000</v>
      </c>
      <c r="B47" s="136" t="s">
        <v>212</v>
      </c>
      <c r="C47" s="137">
        <v>100000</v>
      </c>
      <c r="D47" s="137">
        <v>0</v>
      </c>
      <c r="E47" s="137">
        <v>100000</v>
      </c>
      <c r="F47" s="137">
        <v>0</v>
      </c>
    </row>
    <row r="48" spans="1:6" ht="75">
      <c r="A48" s="135">
        <v>25010000</v>
      </c>
      <c r="B48" s="136" t="s">
        <v>213</v>
      </c>
      <c r="C48" s="137">
        <v>100000</v>
      </c>
      <c r="D48" s="137">
        <v>0</v>
      </c>
      <c r="E48" s="137">
        <v>100000</v>
      </c>
      <c r="F48" s="137">
        <v>0</v>
      </c>
    </row>
    <row r="49" spans="1:6" ht="56.25">
      <c r="A49" s="138">
        <v>25010100</v>
      </c>
      <c r="B49" s="139" t="s">
        <v>214</v>
      </c>
      <c r="C49" s="140">
        <v>100000</v>
      </c>
      <c r="D49" s="140">
        <v>0</v>
      </c>
      <c r="E49" s="140">
        <v>100000</v>
      </c>
      <c r="F49" s="140">
        <v>0</v>
      </c>
    </row>
    <row r="50" spans="1:6" ht="56.25">
      <c r="A50" s="141"/>
      <c r="B50" s="132" t="s">
        <v>215</v>
      </c>
      <c r="C50" s="137">
        <v>10069800</v>
      </c>
      <c r="D50" s="137">
        <v>9969800</v>
      </c>
      <c r="E50" s="137">
        <v>100000</v>
      </c>
      <c r="F50" s="137">
        <v>0</v>
      </c>
    </row>
    <row r="51" spans="1:6">
      <c r="A51" s="141">
        <v>40000000</v>
      </c>
      <c r="B51" s="132" t="s">
        <v>216</v>
      </c>
      <c r="C51" s="137">
        <v>10180500</v>
      </c>
      <c r="D51" s="137">
        <v>10180500</v>
      </c>
      <c r="E51" s="137">
        <v>0</v>
      </c>
      <c r="F51" s="137">
        <v>0</v>
      </c>
    </row>
    <row r="52" spans="1:6" ht="37.5">
      <c r="A52" s="141">
        <v>41000000</v>
      </c>
      <c r="B52" s="132" t="s">
        <v>217</v>
      </c>
      <c r="C52" s="137">
        <v>10180500</v>
      </c>
      <c r="D52" s="137">
        <v>10180500</v>
      </c>
      <c r="E52" s="137">
        <v>0</v>
      </c>
      <c r="F52" s="137">
        <v>0</v>
      </c>
    </row>
    <row r="53" spans="1:6" ht="37.5">
      <c r="A53" s="141">
        <v>41020000</v>
      </c>
      <c r="B53" s="132" t="s">
        <v>218</v>
      </c>
      <c r="C53" s="137">
        <v>954900</v>
      </c>
      <c r="D53" s="137">
        <v>954900</v>
      </c>
      <c r="E53" s="137">
        <v>0</v>
      </c>
      <c r="F53" s="137">
        <v>0</v>
      </c>
    </row>
    <row r="54" spans="1:6">
      <c r="A54" s="142">
        <v>41020100</v>
      </c>
      <c r="B54" s="143" t="s">
        <v>219</v>
      </c>
      <c r="C54" s="140">
        <v>954900</v>
      </c>
      <c r="D54" s="140">
        <v>954900</v>
      </c>
      <c r="E54" s="140">
        <v>0</v>
      </c>
      <c r="F54" s="140">
        <v>0</v>
      </c>
    </row>
    <row r="55" spans="1:6" ht="37.5">
      <c r="A55" s="141">
        <v>41030000</v>
      </c>
      <c r="B55" s="132" t="s">
        <v>220</v>
      </c>
      <c r="C55" s="137">
        <v>8247900</v>
      </c>
      <c r="D55" s="137">
        <v>8247900</v>
      </c>
      <c r="E55" s="137">
        <v>0</v>
      </c>
      <c r="F55" s="137">
        <v>0</v>
      </c>
    </row>
    <row r="56" spans="1:6" ht="37.5">
      <c r="A56" s="142">
        <v>41033900</v>
      </c>
      <c r="B56" s="143" t="s">
        <v>221</v>
      </c>
      <c r="C56" s="140">
        <v>6608300</v>
      </c>
      <c r="D56" s="140">
        <v>6608300</v>
      </c>
      <c r="E56" s="140">
        <v>0</v>
      </c>
      <c r="F56" s="140">
        <v>0</v>
      </c>
    </row>
    <row r="57" spans="1:6" ht="37.5">
      <c r="A57" s="142">
        <v>41034200</v>
      </c>
      <c r="B57" s="143" t="s">
        <v>222</v>
      </c>
      <c r="C57" s="140">
        <v>1639600</v>
      </c>
      <c r="D57" s="140">
        <v>1639600</v>
      </c>
      <c r="E57" s="140">
        <v>0</v>
      </c>
      <c r="F57" s="140">
        <v>0</v>
      </c>
    </row>
    <row r="58" spans="1:6" ht="37.5">
      <c r="A58" s="141">
        <v>41040000</v>
      </c>
      <c r="B58" s="132" t="s">
        <v>223</v>
      </c>
      <c r="C58" s="137">
        <v>932700</v>
      </c>
      <c r="D58" s="137">
        <v>932700</v>
      </c>
      <c r="E58" s="137">
        <v>0</v>
      </c>
      <c r="F58" s="137">
        <v>0</v>
      </c>
    </row>
    <row r="59" spans="1:6" ht="131.25">
      <c r="A59" s="142">
        <v>41040200</v>
      </c>
      <c r="B59" s="143" t="s">
        <v>151</v>
      </c>
      <c r="C59" s="140">
        <v>932700</v>
      </c>
      <c r="D59" s="140">
        <v>932700</v>
      </c>
      <c r="E59" s="140">
        <v>0</v>
      </c>
      <c r="F59" s="140">
        <v>0</v>
      </c>
    </row>
    <row r="60" spans="1:6" ht="37.5">
      <c r="A60" s="141">
        <v>41050000</v>
      </c>
      <c r="B60" s="132" t="s">
        <v>224</v>
      </c>
      <c r="C60" s="137">
        <v>45000</v>
      </c>
      <c r="D60" s="137">
        <v>45000</v>
      </c>
      <c r="E60" s="137">
        <v>0</v>
      </c>
      <c r="F60" s="137">
        <v>0</v>
      </c>
    </row>
    <row r="61" spans="1:6" ht="112.5">
      <c r="A61" s="142">
        <v>41051200</v>
      </c>
      <c r="B61" s="143" t="s">
        <v>225</v>
      </c>
      <c r="C61" s="140">
        <v>23500</v>
      </c>
      <c r="D61" s="140">
        <v>23500</v>
      </c>
      <c r="E61" s="140">
        <v>0</v>
      </c>
      <c r="F61" s="140">
        <v>0</v>
      </c>
    </row>
    <row r="62" spans="1:6" ht="93.75">
      <c r="A62" s="142">
        <v>41051500</v>
      </c>
      <c r="B62" s="143" t="s">
        <v>154</v>
      </c>
      <c r="C62" s="140">
        <v>10800</v>
      </c>
      <c r="D62" s="140">
        <v>10800</v>
      </c>
      <c r="E62" s="140">
        <v>0</v>
      </c>
      <c r="F62" s="140">
        <v>0</v>
      </c>
    </row>
    <row r="63" spans="1:6" ht="112.5">
      <c r="A63" s="142">
        <v>41052000</v>
      </c>
      <c r="B63" s="143" t="s">
        <v>226</v>
      </c>
      <c r="C63" s="140">
        <v>10700</v>
      </c>
      <c r="D63" s="140">
        <v>10700</v>
      </c>
      <c r="E63" s="140">
        <v>0</v>
      </c>
      <c r="F63" s="140">
        <v>0</v>
      </c>
    </row>
    <row r="64" spans="1:6">
      <c r="A64" s="131" t="s">
        <v>155</v>
      </c>
      <c r="B64" s="132" t="s">
        <v>227</v>
      </c>
      <c r="C64" s="137">
        <v>20250300</v>
      </c>
      <c r="D64" s="137">
        <v>20150300</v>
      </c>
      <c r="E64" s="137">
        <v>100000</v>
      </c>
      <c r="F64" s="137">
        <v>0</v>
      </c>
    </row>
    <row r="65" spans="1:6">
      <c r="A65" s="65"/>
      <c r="B65" s="65"/>
      <c r="C65" s="67"/>
      <c r="D65" s="67"/>
      <c r="E65" s="67"/>
      <c r="F65" s="67"/>
    </row>
    <row r="66" spans="1:6">
      <c r="A66" s="65"/>
      <c r="C66" s="67"/>
      <c r="D66" s="67"/>
      <c r="F66" s="67"/>
    </row>
    <row r="67" spans="1:6">
      <c r="A67" s="65"/>
      <c r="B67" s="20" t="s">
        <v>5</v>
      </c>
      <c r="C67" s="40"/>
      <c r="D67" s="40"/>
      <c r="E67" s="20" t="s">
        <v>156</v>
      </c>
      <c r="F67" s="67"/>
    </row>
  </sheetData>
  <mergeCells count="11">
    <mergeCell ref="D7:D9"/>
    <mergeCell ref="D4:F4"/>
    <mergeCell ref="D2:F3"/>
    <mergeCell ref="D1:F1"/>
    <mergeCell ref="A5:F5"/>
    <mergeCell ref="E7:F7"/>
    <mergeCell ref="E8:E9"/>
    <mergeCell ref="F8:F9"/>
    <mergeCell ref="A7:A9"/>
    <mergeCell ref="B7:B9"/>
    <mergeCell ref="C7:C9"/>
  </mergeCells>
  <phoneticPr fontId="26" type="noConversion"/>
  <pageMargins left="0.59055118110236204" right="0.22" top="0.39370078740157499" bottom="0.19" header="0" footer="0"/>
  <pageSetup paperSize="9" scale="60" fitToHeight="500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workbookViewId="0">
      <selection activeCell="F17" sqref="F17"/>
    </sheetView>
  </sheetViews>
  <sheetFormatPr defaultRowHeight="12.75"/>
  <cols>
    <col min="1" max="1" width="11.28515625" style="66" customWidth="1"/>
    <col min="2" max="2" width="50.28515625" style="66" customWidth="1"/>
    <col min="3" max="3" width="14.7109375" style="66" customWidth="1"/>
    <col min="4" max="4" width="17" style="66" customWidth="1"/>
    <col min="5" max="5" width="16.7109375" style="66" customWidth="1"/>
    <col min="6" max="6" width="16.85546875" style="66" customWidth="1"/>
    <col min="7" max="16384" width="9.140625" style="66"/>
  </cols>
  <sheetData>
    <row r="1" spans="1:6">
      <c r="D1" s="1" t="s">
        <v>157</v>
      </c>
      <c r="E1" s="1"/>
      <c r="F1" s="1"/>
    </row>
    <row r="2" spans="1:6">
      <c r="D2" s="144" t="s">
        <v>158</v>
      </c>
      <c r="E2" s="144"/>
      <c r="F2" s="144"/>
    </row>
    <row r="3" spans="1:6" ht="38.25" customHeight="1">
      <c r="D3" s="144"/>
      <c r="E3" s="144"/>
      <c r="F3" s="144"/>
    </row>
    <row r="4" spans="1:6">
      <c r="D4" s="1" t="s">
        <v>159</v>
      </c>
      <c r="E4" s="1"/>
      <c r="F4" s="1"/>
    </row>
    <row r="5" spans="1:6" ht="25.5" customHeight="1">
      <c r="A5" s="156" t="s">
        <v>160</v>
      </c>
      <c r="B5" s="1"/>
      <c r="C5" s="1"/>
      <c r="D5" s="1"/>
      <c r="E5" s="1"/>
      <c r="F5" s="1"/>
    </row>
    <row r="6" spans="1:6">
      <c r="F6" s="122" t="s">
        <v>30</v>
      </c>
    </row>
    <row r="7" spans="1:6">
      <c r="A7" s="147" t="s">
        <v>31</v>
      </c>
      <c r="B7" s="147" t="s">
        <v>161</v>
      </c>
      <c r="C7" s="147" t="s">
        <v>69</v>
      </c>
      <c r="D7" s="147" t="s">
        <v>70</v>
      </c>
      <c r="E7" s="147" t="s">
        <v>71</v>
      </c>
      <c r="F7" s="147"/>
    </row>
    <row r="8" spans="1:6">
      <c r="A8" s="147"/>
      <c r="B8" s="147"/>
      <c r="C8" s="147"/>
      <c r="D8" s="147"/>
      <c r="E8" s="147" t="s">
        <v>37</v>
      </c>
      <c r="F8" s="147" t="s">
        <v>72</v>
      </c>
    </row>
    <row r="9" spans="1:6">
      <c r="A9" s="147"/>
      <c r="B9" s="147"/>
      <c r="C9" s="147"/>
      <c r="D9" s="147"/>
      <c r="E9" s="147"/>
      <c r="F9" s="147"/>
    </row>
    <row r="10" spans="1:6">
      <c r="A10" s="71">
        <v>1</v>
      </c>
      <c r="B10" s="71">
        <v>2</v>
      </c>
      <c r="C10" s="71">
        <v>3</v>
      </c>
      <c r="D10" s="71">
        <v>4</v>
      </c>
      <c r="E10" s="71">
        <v>5</v>
      </c>
      <c r="F10" s="71">
        <v>6</v>
      </c>
    </row>
    <row r="11" spans="1:6" ht="21" customHeight="1">
      <c r="A11" s="153" t="s">
        <v>162</v>
      </c>
      <c r="B11" s="154"/>
      <c r="C11" s="154"/>
      <c r="D11" s="154"/>
      <c r="E11" s="154"/>
      <c r="F11" s="155"/>
    </row>
    <row r="12" spans="1:6">
      <c r="A12" s="123">
        <v>200000</v>
      </c>
      <c r="B12" s="124" t="s">
        <v>163</v>
      </c>
      <c r="C12" s="125">
        <f t="shared" ref="C12:C17" si="0">D12+E12</f>
        <v>0</v>
      </c>
      <c r="D12" s="125">
        <v>-884400</v>
      </c>
      <c r="E12" s="125">
        <v>884400</v>
      </c>
      <c r="F12" s="125">
        <v>884400</v>
      </c>
    </row>
    <row r="13" spans="1:6" ht="25.5">
      <c r="A13" s="123">
        <v>206000</v>
      </c>
      <c r="B13" s="124" t="s">
        <v>164</v>
      </c>
      <c r="C13" s="125">
        <f t="shared" si="0"/>
        <v>0</v>
      </c>
      <c r="D13" s="125">
        <v>0</v>
      </c>
      <c r="E13" s="125">
        <v>0</v>
      </c>
      <c r="F13" s="125">
        <v>0</v>
      </c>
    </row>
    <row r="14" spans="1:6">
      <c r="A14" s="126">
        <v>206110</v>
      </c>
      <c r="B14" s="127" t="s">
        <v>165</v>
      </c>
      <c r="C14" s="128">
        <f t="shared" si="0"/>
        <v>9500000</v>
      </c>
      <c r="D14" s="128">
        <v>9000000</v>
      </c>
      <c r="E14" s="128">
        <v>500000</v>
      </c>
      <c r="F14" s="128">
        <v>0</v>
      </c>
    </row>
    <row r="15" spans="1:6">
      <c r="A15" s="126">
        <v>206210</v>
      </c>
      <c r="B15" s="127" t="s">
        <v>166</v>
      </c>
      <c r="C15" s="128">
        <f t="shared" si="0"/>
        <v>-9500000</v>
      </c>
      <c r="D15" s="128">
        <v>-9000000</v>
      </c>
      <c r="E15" s="128">
        <v>-500000</v>
      </c>
      <c r="F15" s="128">
        <v>0</v>
      </c>
    </row>
    <row r="16" spans="1:6">
      <c r="A16" s="123">
        <v>208000</v>
      </c>
      <c r="B16" s="124" t="s">
        <v>167</v>
      </c>
      <c r="C16" s="125">
        <f t="shared" si="0"/>
        <v>0</v>
      </c>
      <c r="D16" s="125">
        <v>-884400</v>
      </c>
      <c r="E16" s="125">
        <v>884400</v>
      </c>
      <c r="F16" s="125">
        <v>884400</v>
      </c>
    </row>
    <row r="17" spans="1:6" ht="25.5">
      <c r="A17" s="126">
        <v>208400</v>
      </c>
      <c r="B17" s="127" t="s">
        <v>168</v>
      </c>
      <c r="C17" s="128">
        <f t="shared" si="0"/>
        <v>0</v>
      </c>
      <c r="D17" s="128">
        <v>-884400</v>
      </c>
      <c r="E17" s="128">
        <v>884400</v>
      </c>
      <c r="F17" s="128">
        <v>884400</v>
      </c>
    </row>
    <row r="18" spans="1:6" ht="18.75">
      <c r="A18" s="129" t="s">
        <v>53</v>
      </c>
      <c r="B18" s="130" t="s">
        <v>169</v>
      </c>
      <c r="C18" s="128">
        <v>0</v>
      </c>
      <c r="D18" s="125">
        <v>-884400</v>
      </c>
      <c r="E18" s="125">
        <v>884400</v>
      </c>
      <c r="F18" s="125">
        <v>884400</v>
      </c>
    </row>
    <row r="19" spans="1:6" ht="18.75">
      <c r="A19" s="150" t="s">
        <v>170</v>
      </c>
      <c r="B19" s="151"/>
      <c r="C19" s="151"/>
      <c r="D19" s="151"/>
      <c r="E19" s="151"/>
      <c r="F19" s="152"/>
    </row>
    <row r="20" spans="1:6">
      <c r="A20" s="123">
        <v>600000</v>
      </c>
      <c r="B20" s="124" t="s">
        <v>171</v>
      </c>
      <c r="C20" s="125">
        <f t="shared" ref="C20:C26" si="1">D20+E20</f>
        <v>0</v>
      </c>
      <c r="D20" s="125">
        <v>-884400</v>
      </c>
      <c r="E20" s="125">
        <v>884400</v>
      </c>
      <c r="F20" s="125">
        <v>884400</v>
      </c>
    </row>
    <row r="21" spans="1:6" ht="25.5">
      <c r="A21" s="123">
        <v>601000</v>
      </c>
      <c r="B21" s="124" t="s">
        <v>164</v>
      </c>
      <c r="C21" s="125">
        <f t="shared" si="1"/>
        <v>0</v>
      </c>
      <c r="D21" s="125">
        <v>0</v>
      </c>
      <c r="E21" s="125">
        <v>0</v>
      </c>
      <c r="F21" s="125">
        <v>0</v>
      </c>
    </row>
    <row r="22" spans="1:6">
      <c r="A22" s="126">
        <v>601110</v>
      </c>
      <c r="B22" s="127" t="s">
        <v>165</v>
      </c>
      <c r="C22" s="128">
        <f t="shared" si="1"/>
        <v>9500000</v>
      </c>
      <c r="D22" s="128">
        <v>9000000</v>
      </c>
      <c r="E22" s="128">
        <v>500000</v>
      </c>
      <c r="F22" s="128">
        <v>0</v>
      </c>
    </row>
    <row r="23" spans="1:6">
      <c r="A23" s="126">
        <v>601210</v>
      </c>
      <c r="B23" s="127" t="s">
        <v>166</v>
      </c>
      <c r="C23" s="128">
        <f t="shared" si="1"/>
        <v>-9500000</v>
      </c>
      <c r="D23" s="128">
        <v>-9000000</v>
      </c>
      <c r="E23" s="128">
        <v>-500000</v>
      </c>
      <c r="F23" s="128">
        <v>0</v>
      </c>
    </row>
    <row r="24" spans="1:6">
      <c r="A24" s="123">
        <v>602000</v>
      </c>
      <c r="B24" s="124" t="s">
        <v>172</v>
      </c>
      <c r="C24" s="125">
        <f t="shared" si="1"/>
        <v>0</v>
      </c>
      <c r="D24" s="125">
        <v>-884400</v>
      </c>
      <c r="E24" s="125">
        <v>884400</v>
      </c>
      <c r="F24" s="125">
        <v>884400</v>
      </c>
    </row>
    <row r="25" spans="1:6" ht="25.5">
      <c r="A25" s="126">
        <v>602400</v>
      </c>
      <c r="B25" s="127" t="s">
        <v>168</v>
      </c>
      <c r="C25" s="128">
        <f t="shared" si="1"/>
        <v>0</v>
      </c>
      <c r="D25" s="128">
        <v>-884400</v>
      </c>
      <c r="E25" s="128">
        <v>884400</v>
      </c>
      <c r="F25" s="128">
        <v>884400</v>
      </c>
    </row>
    <row r="26" spans="1:6" s="41" customFormat="1" ht="18.75">
      <c r="A26" s="131" t="s">
        <v>155</v>
      </c>
      <c r="B26" s="132" t="s">
        <v>169</v>
      </c>
      <c r="C26" s="133">
        <f t="shared" si="1"/>
        <v>0</v>
      </c>
      <c r="D26" s="133">
        <v>-884400</v>
      </c>
      <c r="E26" s="133">
        <v>884400</v>
      </c>
      <c r="F26" s="133">
        <v>884400</v>
      </c>
    </row>
    <row r="28" spans="1:6" ht="18.75">
      <c r="B28" s="40"/>
      <c r="C28" s="40"/>
      <c r="D28" s="40"/>
      <c r="E28" s="40"/>
      <c r="F28" s="40"/>
    </row>
    <row r="29" spans="1:6" ht="18.75">
      <c r="B29" s="20" t="s">
        <v>5</v>
      </c>
      <c r="C29" s="40"/>
      <c r="D29" s="40"/>
      <c r="E29" s="20" t="s">
        <v>156</v>
      </c>
      <c r="F29" s="40"/>
    </row>
  </sheetData>
  <mergeCells count="13">
    <mergeCell ref="E7:F7"/>
    <mergeCell ref="E8:E9"/>
    <mergeCell ref="F8:F9"/>
    <mergeCell ref="A19:F19"/>
    <mergeCell ref="D4:F4"/>
    <mergeCell ref="A11:F11"/>
    <mergeCell ref="D2:F3"/>
    <mergeCell ref="D1:F1"/>
    <mergeCell ref="A5:F5"/>
    <mergeCell ref="A7:A9"/>
    <mergeCell ref="B7:B9"/>
    <mergeCell ref="C7:C9"/>
    <mergeCell ref="D7:D9"/>
  </mergeCells>
  <phoneticPr fontId="26" type="noConversion"/>
  <pageMargins left="0.59055118110236204" right="0.59055118110236204" top="0.39370078740157499" bottom="0.39370078740157499" header="0" footer="0"/>
  <pageSetup paperSize="9" scale="72" fitToHeight="500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workbookViewId="0">
      <selection activeCell="K47" sqref="K47"/>
    </sheetView>
  </sheetViews>
  <sheetFormatPr defaultRowHeight="12.75"/>
  <cols>
    <col min="1" max="3" width="12" style="66" customWidth="1"/>
    <col min="4" max="4" width="40.7109375" style="66" customWidth="1"/>
    <col min="5" max="5" width="15.5703125" style="79" customWidth="1"/>
    <col min="6" max="6" width="15.85546875" style="79" customWidth="1"/>
    <col min="7" max="7" width="16.42578125" style="79" customWidth="1"/>
    <col min="8" max="15" width="13.7109375" style="79" customWidth="1"/>
    <col min="16" max="16" width="15.5703125" style="79" customWidth="1"/>
    <col min="17" max="16384" width="9.140625" style="66"/>
  </cols>
  <sheetData>
    <row r="1" spans="1:16">
      <c r="M1" s="159" t="s">
        <v>99</v>
      </c>
      <c r="N1" s="159"/>
      <c r="O1" s="159"/>
    </row>
    <row r="2" spans="1:16">
      <c r="M2" s="158" t="s">
        <v>100</v>
      </c>
      <c r="N2" s="158"/>
      <c r="O2" s="158"/>
    </row>
    <row r="3" spans="1:16" ht="26.25" customHeight="1">
      <c r="M3" s="158"/>
      <c r="N3" s="158"/>
      <c r="O3" s="158"/>
    </row>
    <row r="4" spans="1:16">
      <c r="M4" s="158" t="s">
        <v>97</v>
      </c>
      <c r="N4" s="159"/>
      <c r="O4" s="159"/>
    </row>
    <row r="5" spans="1:16">
      <c r="A5" s="160" t="s">
        <v>101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>
      <c r="A6" s="160" t="s">
        <v>102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>
      <c r="P7" s="91" t="s">
        <v>103</v>
      </c>
    </row>
    <row r="8" spans="1:16" ht="12.75" customHeight="1">
      <c r="A8" s="161" t="s">
        <v>55</v>
      </c>
      <c r="B8" s="161" t="s">
        <v>56</v>
      </c>
      <c r="C8" s="161" t="s">
        <v>57</v>
      </c>
      <c r="D8" s="157" t="s">
        <v>104</v>
      </c>
      <c r="E8" s="147" t="s">
        <v>70</v>
      </c>
      <c r="F8" s="147"/>
      <c r="G8" s="147"/>
      <c r="H8" s="147"/>
      <c r="I8" s="147"/>
      <c r="J8" s="147" t="s">
        <v>71</v>
      </c>
      <c r="K8" s="147"/>
      <c r="L8" s="147"/>
      <c r="M8" s="147"/>
      <c r="N8" s="147"/>
      <c r="O8" s="147"/>
      <c r="P8" s="147" t="s">
        <v>105</v>
      </c>
    </row>
    <row r="9" spans="1:16" ht="12.75" customHeight="1">
      <c r="A9" s="157"/>
      <c r="B9" s="157"/>
      <c r="C9" s="157"/>
      <c r="D9" s="157"/>
      <c r="E9" s="147" t="s">
        <v>37</v>
      </c>
      <c r="F9" s="147" t="s">
        <v>106</v>
      </c>
      <c r="G9" s="147" t="s">
        <v>107</v>
      </c>
      <c r="H9" s="147"/>
      <c r="I9" s="147" t="s">
        <v>108</v>
      </c>
      <c r="J9" s="147" t="s">
        <v>37</v>
      </c>
      <c r="K9" s="147" t="s">
        <v>72</v>
      </c>
      <c r="L9" s="147" t="s">
        <v>106</v>
      </c>
      <c r="M9" s="147" t="s">
        <v>107</v>
      </c>
      <c r="N9" s="147"/>
      <c r="O9" s="147" t="s">
        <v>108</v>
      </c>
      <c r="P9" s="147"/>
    </row>
    <row r="10" spans="1:16" ht="12.75" customHeight="1">
      <c r="A10" s="157"/>
      <c r="B10" s="157"/>
      <c r="C10" s="157"/>
      <c r="D10" s="157"/>
      <c r="E10" s="147"/>
      <c r="F10" s="147"/>
      <c r="G10" s="147" t="s">
        <v>109</v>
      </c>
      <c r="H10" s="147" t="s">
        <v>110</v>
      </c>
      <c r="I10" s="147"/>
      <c r="J10" s="147"/>
      <c r="K10" s="147"/>
      <c r="L10" s="147"/>
      <c r="M10" s="147" t="s">
        <v>109</v>
      </c>
      <c r="N10" s="147" t="s">
        <v>110</v>
      </c>
      <c r="O10" s="147"/>
      <c r="P10" s="147"/>
    </row>
    <row r="11" spans="1:16" ht="44.25" customHeight="1">
      <c r="A11" s="157"/>
      <c r="B11" s="157"/>
      <c r="C11" s="157"/>
      <c r="D11" s="15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</row>
    <row r="12" spans="1:16">
      <c r="A12" s="102">
        <v>1</v>
      </c>
      <c r="B12" s="102">
        <v>2</v>
      </c>
      <c r="C12" s="102">
        <v>3</v>
      </c>
      <c r="D12" s="102">
        <v>4</v>
      </c>
      <c r="E12" s="71">
        <v>5</v>
      </c>
      <c r="F12" s="71">
        <v>6</v>
      </c>
      <c r="G12" s="71">
        <v>7</v>
      </c>
      <c r="H12" s="71">
        <v>8</v>
      </c>
      <c r="I12" s="71">
        <v>9</v>
      </c>
      <c r="J12" s="71">
        <v>10</v>
      </c>
      <c r="K12" s="71">
        <v>11</v>
      </c>
      <c r="L12" s="71">
        <v>12</v>
      </c>
      <c r="M12" s="71">
        <v>13</v>
      </c>
      <c r="N12" s="71">
        <v>14</v>
      </c>
      <c r="O12" s="71">
        <v>15</v>
      </c>
      <c r="P12" s="71">
        <v>16</v>
      </c>
    </row>
    <row r="13" spans="1:16" ht="15.75">
      <c r="A13" s="72" t="s">
        <v>76</v>
      </c>
      <c r="B13" s="103"/>
      <c r="C13" s="104"/>
      <c r="D13" s="105" t="s">
        <v>7</v>
      </c>
      <c r="E13" s="106">
        <v>19265900</v>
      </c>
      <c r="F13" s="106">
        <v>19265900</v>
      </c>
      <c r="G13" s="106">
        <v>12925700</v>
      </c>
      <c r="H13" s="106">
        <v>410200</v>
      </c>
      <c r="I13" s="106">
        <v>0</v>
      </c>
      <c r="J13" s="106">
        <v>984400</v>
      </c>
      <c r="K13" s="106">
        <v>884400</v>
      </c>
      <c r="L13" s="106">
        <v>100000</v>
      </c>
      <c r="M13" s="106">
        <v>0</v>
      </c>
      <c r="N13" s="106">
        <v>0</v>
      </c>
      <c r="O13" s="106">
        <v>884400</v>
      </c>
      <c r="P13" s="106">
        <v>20250300</v>
      </c>
    </row>
    <row r="14" spans="1:16" ht="15.75">
      <c r="A14" s="72" t="s">
        <v>77</v>
      </c>
      <c r="B14" s="103"/>
      <c r="C14" s="104"/>
      <c r="D14" s="105" t="s">
        <v>7</v>
      </c>
      <c r="E14" s="106">
        <v>19265900</v>
      </c>
      <c r="F14" s="106">
        <v>19265900</v>
      </c>
      <c r="G14" s="106">
        <v>12925700</v>
      </c>
      <c r="H14" s="106">
        <v>410200</v>
      </c>
      <c r="I14" s="106">
        <v>0</v>
      </c>
      <c r="J14" s="106">
        <v>984400</v>
      </c>
      <c r="K14" s="106">
        <v>884400</v>
      </c>
      <c r="L14" s="106">
        <v>100000</v>
      </c>
      <c r="M14" s="106">
        <v>0</v>
      </c>
      <c r="N14" s="106">
        <v>0</v>
      </c>
      <c r="O14" s="106">
        <v>884400</v>
      </c>
      <c r="P14" s="106">
        <v>20250300</v>
      </c>
    </row>
    <row r="15" spans="1:16" ht="63.75">
      <c r="A15" s="46" t="s">
        <v>111</v>
      </c>
      <c r="B15" s="46" t="s">
        <v>112</v>
      </c>
      <c r="C15" s="47" t="s">
        <v>113</v>
      </c>
      <c r="D15" s="48" t="s">
        <v>114</v>
      </c>
      <c r="E15" s="107">
        <v>4280200</v>
      </c>
      <c r="F15" s="107">
        <v>4280200</v>
      </c>
      <c r="G15" s="107">
        <v>3400000</v>
      </c>
      <c r="H15" s="107">
        <v>37200</v>
      </c>
      <c r="I15" s="107">
        <v>0</v>
      </c>
      <c r="J15" s="107">
        <v>80000</v>
      </c>
      <c r="K15" s="107">
        <v>80000</v>
      </c>
      <c r="L15" s="107">
        <v>0</v>
      </c>
      <c r="M15" s="107">
        <v>0</v>
      </c>
      <c r="N15" s="107">
        <v>0</v>
      </c>
      <c r="O15" s="107">
        <v>80000</v>
      </c>
      <c r="P15" s="107">
        <v>4360200</v>
      </c>
    </row>
    <row r="16" spans="1:16" ht="15.75">
      <c r="A16" s="46" t="s">
        <v>115</v>
      </c>
      <c r="B16" s="46" t="s">
        <v>116</v>
      </c>
      <c r="C16" s="47" t="s">
        <v>117</v>
      </c>
      <c r="D16" s="48" t="s">
        <v>118</v>
      </c>
      <c r="E16" s="107">
        <v>1342200</v>
      </c>
      <c r="F16" s="107">
        <v>1342200</v>
      </c>
      <c r="G16" s="107">
        <v>797200</v>
      </c>
      <c r="H16" s="107">
        <v>59000</v>
      </c>
      <c r="I16" s="107">
        <v>0</v>
      </c>
      <c r="J16" s="107">
        <v>40000</v>
      </c>
      <c r="K16" s="107">
        <v>40000</v>
      </c>
      <c r="L16" s="107">
        <v>0</v>
      </c>
      <c r="M16" s="107">
        <v>0</v>
      </c>
      <c r="N16" s="107">
        <v>0</v>
      </c>
      <c r="O16" s="107">
        <v>40000</v>
      </c>
      <c r="P16" s="107">
        <v>1382200</v>
      </c>
    </row>
    <row r="17" spans="1:16" ht="63.75">
      <c r="A17" s="46" t="s">
        <v>119</v>
      </c>
      <c r="B17" s="46" t="s">
        <v>120</v>
      </c>
      <c r="C17" s="47" t="s">
        <v>121</v>
      </c>
      <c r="D17" s="48" t="s">
        <v>122</v>
      </c>
      <c r="E17" s="107">
        <v>10433100</v>
      </c>
      <c r="F17" s="107">
        <v>10433100</v>
      </c>
      <c r="G17" s="107">
        <v>7936600</v>
      </c>
      <c r="H17" s="107">
        <v>245000</v>
      </c>
      <c r="I17" s="107">
        <v>0</v>
      </c>
      <c r="J17" s="107">
        <v>150000</v>
      </c>
      <c r="K17" s="107">
        <v>50000</v>
      </c>
      <c r="L17" s="107">
        <v>100000</v>
      </c>
      <c r="M17" s="107">
        <v>0</v>
      </c>
      <c r="N17" s="107">
        <v>0</v>
      </c>
      <c r="O17" s="107">
        <v>50000</v>
      </c>
      <c r="P17" s="107">
        <v>10583100</v>
      </c>
    </row>
    <row r="18" spans="1:16" ht="15.75">
      <c r="A18" s="46" t="s">
        <v>14</v>
      </c>
      <c r="B18" s="46" t="s">
        <v>123</v>
      </c>
      <c r="C18" s="47" t="s">
        <v>82</v>
      </c>
      <c r="D18" s="48" t="s">
        <v>83</v>
      </c>
      <c r="E18" s="107">
        <v>50700</v>
      </c>
      <c r="F18" s="107">
        <v>50700</v>
      </c>
      <c r="G18" s="107">
        <v>0</v>
      </c>
      <c r="H18" s="107">
        <v>0</v>
      </c>
      <c r="I18" s="107">
        <v>0</v>
      </c>
      <c r="J18" s="107">
        <v>0</v>
      </c>
      <c r="K18" s="107">
        <v>0</v>
      </c>
      <c r="L18" s="107">
        <v>0</v>
      </c>
      <c r="M18" s="107">
        <v>0</v>
      </c>
      <c r="N18" s="107">
        <v>0</v>
      </c>
      <c r="O18" s="107">
        <v>0</v>
      </c>
      <c r="P18" s="107">
        <v>50700</v>
      </c>
    </row>
    <row r="19" spans="1:16" ht="38.25">
      <c r="A19" s="46" t="s">
        <v>15</v>
      </c>
      <c r="B19" s="46" t="s">
        <v>16</v>
      </c>
      <c r="C19" s="47" t="s">
        <v>17</v>
      </c>
      <c r="D19" s="48" t="s">
        <v>18</v>
      </c>
      <c r="E19" s="107">
        <v>87600</v>
      </c>
      <c r="F19" s="107">
        <v>87600</v>
      </c>
      <c r="G19" s="107">
        <v>0</v>
      </c>
      <c r="H19" s="107">
        <v>0</v>
      </c>
      <c r="I19" s="107">
        <v>0</v>
      </c>
      <c r="J19" s="107">
        <v>0</v>
      </c>
      <c r="K19" s="107">
        <v>0</v>
      </c>
      <c r="L19" s="107">
        <v>0</v>
      </c>
      <c r="M19" s="107">
        <v>0</v>
      </c>
      <c r="N19" s="107">
        <v>0</v>
      </c>
      <c r="O19" s="107">
        <v>0</v>
      </c>
      <c r="P19" s="107">
        <v>87600</v>
      </c>
    </row>
    <row r="20" spans="1:16" ht="25.5">
      <c r="A20" s="46" t="s">
        <v>124</v>
      </c>
      <c r="B20" s="46" t="s">
        <v>125</v>
      </c>
      <c r="C20" s="47" t="s">
        <v>126</v>
      </c>
      <c r="D20" s="48" t="s">
        <v>127</v>
      </c>
      <c r="E20" s="107">
        <v>10700</v>
      </c>
      <c r="F20" s="107">
        <v>10700</v>
      </c>
      <c r="G20" s="107">
        <v>0</v>
      </c>
      <c r="H20" s="107">
        <v>0</v>
      </c>
      <c r="I20" s="107">
        <v>0</v>
      </c>
      <c r="J20" s="107">
        <v>0</v>
      </c>
      <c r="K20" s="107">
        <v>0</v>
      </c>
      <c r="L20" s="107">
        <v>0</v>
      </c>
      <c r="M20" s="107">
        <v>0</v>
      </c>
      <c r="N20" s="107">
        <v>0</v>
      </c>
      <c r="O20" s="107">
        <v>0</v>
      </c>
      <c r="P20" s="107">
        <v>10700</v>
      </c>
    </row>
    <row r="21" spans="1:16" ht="38.25">
      <c r="A21" s="46" t="s">
        <v>22</v>
      </c>
      <c r="B21" s="46" t="s">
        <v>23</v>
      </c>
      <c r="C21" s="47" t="s">
        <v>80</v>
      </c>
      <c r="D21" s="48" t="s">
        <v>24</v>
      </c>
      <c r="E21" s="107">
        <v>34560</v>
      </c>
      <c r="F21" s="107">
        <v>34560</v>
      </c>
      <c r="G21" s="107">
        <v>0</v>
      </c>
      <c r="H21" s="107">
        <v>0</v>
      </c>
      <c r="I21" s="107">
        <v>0</v>
      </c>
      <c r="J21" s="107">
        <v>0</v>
      </c>
      <c r="K21" s="107">
        <v>0</v>
      </c>
      <c r="L21" s="107">
        <v>0</v>
      </c>
      <c r="M21" s="107">
        <v>0</v>
      </c>
      <c r="N21" s="107">
        <v>0</v>
      </c>
      <c r="O21" s="107">
        <v>0</v>
      </c>
      <c r="P21" s="107">
        <v>34560</v>
      </c>
    </row>
    <row r="22" spans="1:16" ht="51">
      <c r="A22" s="46" t="s">
        <v>128</v>
      </c>
      <c r="B22" s="46" t="s">
        <v>129</v>
      </c>
      <c r="C22" s="47" t="s">
        <v>120</v>
      </c>
      <c r="D22" s="48" t="s">
        <v>130</v>
      </c>
      <c r="E22" s="107">
        <v>254700</v>
      </c>
      <c r="F22" s="107">
        <v>254700</v>
      </c>
      <c r="G22" s="107">
        <v>195000</v>
      </c>
      <c r="H22" s="107">
        <v>0</v>
      </c>
      <c r="I22" s="107">
        <v>0</v>
      </c>
      <c r="J22" s="107">
        <v>0</v>
      </c>
      <c r="K22" s="107">
        <v>0</v>
      </c>
      <c r="L22" s="107">
        <v>0</v>
      </c>
      <c r="M22" s="107">
        <v>0</v>
      </c>
      <c r="N22" s="107">
        <v>0</v>
      </c>
      <c r="O22" s="107">
        <v>0</v>
      </c>
      <c r="P22" s="107">
        <v>254700</v>
      </c>
    </row>
    <row r="23" spans="1:16" ht="25.5">
      <c r="A23" s="46" t="s">
        <v>78</v>
      </c>
      <c r="B23" s="46" t="s">
        <v>131</v>
      </c>
      <c r="C23" s="47" t="s">
        <v>81</v>
      </c>
      <c r="D23" s="48" t="s">
        <v>79</v>
      </c>
      <c r="E23" s="107">
        <v>40140</v>
      </c>
      <c r="F23" s="107">
        <v>40140</v>
      </c>
      <c r="G23" s="107">
        <v>0</v>
      </c>
      <c r="H23" s="107">
        <v>0</v>
      </c>
      <c r="I23" s="107">
        <v>0</v>
      </c>
      <c r="J23" s="107">
        <v>0</v>
      </c>
      <c r="K23" s="107">
        <v>0</v>
      </c>
      <c r="L23" s="107">
        <v>0</v>
      </c>
      <c r="M23" s="107">
        <v>0</v>
      </c>
      <c r="N23" s="107">
        <v>0</v>
      </c>
      <c r="O23" s="107">
        <v>0</v>
      </c>
      <c r="P23" s="107">
        <v>40140</v>
      </c>
    </row>
    <row r="24" spans="1:16" ht="15.75">
      <c r="A24" s="46" t="s">
        <v>132</v>
      </c>
      <c r="B24" s="46" t="s">
        <v>133</v>
      </c>
      <c r="C24" s="47" t="s">
        <v>134</v>
      </c>
      <c r="D24" s="48" t="s">
        <v>135</v>
      </c>
      <c r="E24" s="107">
        <v>70400</v>
      </c>
      <c r="F24" s="107">
        <v>70400</v>
      </c>
      <c r="G24" s="107">
        <v>48400</v>
      </c>
      <c r="H24" s="107">
        <v>5000</v>
      </c>
      <c r="I24" s="107">
        <v>0</v>
      </c>
      <c r="J24" s="107">
        <v>0</v>
      </c>
      <c r="K24" s="107">
        <v>0</v>
      </c>
      <c r="L24" s="107">
        <v>0</v>
      </c>
      <c r="M24" s="107">
        <v>0</v>
      </c>
      <c r="N24" s="107">
        <v>0</v>
      </c>
      <c r="O24" s="107">
        <v>0</v>
      </c>
      <c r="P24" s="107">
        <v>70400</v>
      </c>
    </row>
    <row r="25" spans="1:16" ht="38.25">
      <c r="A25" s="46" t="s">
        <v>136</v>
      </c>
      <c r="B25" s="46" t="s">
        <v>137</v>
      </c>
      <c r="C25" s="47" t="s">
        <v>138</v>
      </c>
      <c r="D25" s="48" t="s">
        <v>139</v>
      </c>
      <c r="E25" s="107">
        <v>425300</v>
      </c>
      <c r="F25" s="107">
        <v>425300</v>
      </c>
      <c r="G25" s="107">
        <v>287500</v>
      </c>
      <c r="H25" s="107">
        <v>24100</v>
      </c>
      <c r="I25" s="107">
        <v>0</v>
      </c>
      <c r="J25" s="107">
        <v>50000</v>
      </c>
      <c r="K25" s="107">
        <v>50000</v>
      </c>
      <c r="L25" s="107">
        <v>0</v>
      </c>
      <c r="M25" s="107">
        <v>0</v>
      </c>
      <c r="N25" s="107">
        <v>0</v>
      </c>
      <c r="O25" s="107">
        <v>50000</v>
      </c>
      <c r="P25" s="107">
        <v>475300</v>
      </c>
    </row>
    <row r="26" spans="1:16" ht="15.75">
      <c r="A26" s="46" t="s">
        <v>140</v>
      </c>
      <c r="B26" s="46" t="s">
        <v>141</v>
      </c>
      <c r="C26" s="47" t="s">
        <v>142</v>
      </c>
      <c r="D26" s="48" t="s">
        <v>143</v>
      </c>
      <c r="E26" s="107">
        <v>174000</v>
      </c>
      <c r="F26" s="107">
        <v>174000</v>
      </c>
      <c r="G26" s="107">
        <v>44000</v>
      </c>
      <c r="H26" s="107">
        <v>39000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174000</v>
      </c>
    </row>
    <row r="27" spans="1:16" ht="15.75">
      <c r="A27" s="46" t="s">
        <v>9</v>
      </c>
      <c r="B27" s="46" t="s">
        <v>85</v>
      </c>
      <c r="C27" s="47" t="s">
        <v>84</v>
      </c>
      <c r="D27" s="48" t="s">
        <v>10</v>
      </c>
      <c r="E27" s="107">
        <v>0</v>
      </c>
      <c r="F27" s="107">
        <v>0</v>
      </c>
      <c r="G27" s="107">
        <v>0</v>
      </c>
      <c r="H27" s="107">
        <v>0</v>
      </c>
      <c r="I27" s="107">
        <v>0</v>
      </c>
      <c r="J27" s="107">
        <v>464400</v>
      </c>
      <c r="K27" s="107">
        <v>464400</v>
      </c>
      <c r="L27" s="107">
        <v>0</v>
      </c>
      <c r="M27" s="107">
        <v>0</v>
      </c>
      <c r="N27" s="107">
        <v>0</v>
      </c>
      <c r="O27" s="107">
        <v>464400</v>
      </c>
      <c r="P27" s="107">
        <v>464400</v>
      </c>
    </row>
    <row r="28" spans="1:16" ht="38.25">
      <c r="A28" s="46" t="s">
        <v>26</v>
      </c>
      <c r="B28" s="46" t="s">
        <v>27</v>
      </c>
      <c r="C28" s="47" t="s">
        <v>86</v>
      </c>
      <c r="D28" s="48" t="s">
        <v>87</v>
      </c>
      <c r="E28" s="107">
        <v>90000</v>
      </c>
      <c r="F28" s="107">
        <v>90000</v>
      </c>
      <c r="G28" s="107">
        <v>0</v>
      </c>
      <c r="H28" s="107">
        <v>0</v>
      </c>
      <c r="I28" s="107">
        <v>0</v>
      </c>
      <c r="J28" s="107">
        <v>200000</v>
      </c>
      <c r="K28" s="107">
        <v>200000</v>
      </c>
      <c r="L28" s="107">
        <v>0</v>
      </c>
      <c r="M28" s="107">
        <v>0</v>
      </c>
      <c r="N28" s="107">
        <v>0</v>
      </c>
      <c r="O28" s="107">
        <v>200000</v>
      </c>
      <c r="P28" s="107">
        <v>290000</v>
      </c>
    </row>
    <row r="29" spans="1:16" ht="25.5">
      <c r="A29" s="46" t="s">
        <v>144</v>
      </c>
      <c r="B29" s="46" t="s">
        <v>145</v>
      </c>
      <c r="C29" s="47" t="s">
        <v>146</v>
      </c>
      <c r="D29" s="48" t="s">
        <v>147</v>
      </c>
      <c r="E29" s="107">
        <v>281900</v>
      </c>
      <c r="F29" s="107">
        <v>281900</v>
      </c>
      <c r="G29" s="107">
        <v>217000</v>
      </c>
      <c r="H29" s="107">
        <v>900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107">
        <v>0</v>
      </c>
      <c r="O29" s="107">
        <v>0</v>
      </c>
      <c r="P29" s="107">
        <v>281900</v>
      </c>
    </row>
    <row r="30" spans="1:16" ht="63.75">
      <c r="A30" s="46" t="s">
        <v>148</v>
      </c>
      <c r="B30" s="46" t="s">
        <v>149</v>
      </c>
      <c r="C30" s="47" t="s">
        <v>150</v>
      </c>
      <c r="D30" s="48" t="s">
        <v>151</v>
      </c>
      <c r="E30" s="107">
        <v>40000</v>
      </c>
      <c r="F30" s="107">
        <v>40000</v>
      </c>
      <c r="G30" s="107">
        <v>0</v>
      </c>
      <c r="H30" s="107">
        <v>0</v>
      </c>
      <c r="I30" s="107">
        <v>0</v>
      </c>
      <c r="J30" s="107">
        <v>0</v>
      </c>
      <c r="K30" s="107">
        <v>0</v>
      </c>
      <c r="L30" s="107">
        <v>0</v>
      </c>
      <c r="M30" s="107">
        <v>0</v>
      </c>
      <c r="N30" s="107">
        <v>0</v>
      </c>
      <c r="O30" s="107">
        <v>0</v>
      </c>
      <c r="P30" s="107">
        <v>40000</v>
      </c>
    </row>
    <row r="31" spans="1:16" ht="38.25">
      <c r="A31" s="108" t="s">
        <v>152</v>
      </c>
      <c r="B31" s="108" t="s">
        <v>153</v>
      </c>
      <c r="C31" s="109" t="s">
        <v>150</v>
      </c>
      <c r="D31" s="110" t="s">
        <v>154</v>
      </c>
      <c r="E31" s="111">
        <v>1650400</v>
      </c>
      <c r="F31" s="111">
        <v>1650400</v>
      </c>
      <c r="G31" s="111">
        <v>0</v>
      </c>
      <c r="H31" s="111">
        <v>0</v>
      </c>
      <c r="I31" s="111">
        <v>0</v>
      </c>
      <c r="J31" s="111">
        <v>0</v>
      </c>
      <c r="K31" s="111">
        <v>0</v>
      </c>
      <c r="L31" s="111">
        <v>0</v>
      </c>
      <c r="M31" s="111">
        <v>0</v>
      </c>
      <c r="N31" s="111">
        <v>0</v>
      </c>
      <c r="O31" s="111">
        <v>0</v>
      </c>
      <c r="P31" s="111">
        <v>1650400</v>
      </c>
    </row>
    <row r="32" spans="1:16" s="115" customFormat="1" ht="15.75">
      <c r="A32" s="112" t="s">
        <v>155</v>
      </c>
      <c r="B32" s="112" t="s">
        <v>155</v>
      </c>
      <c r="C32" s="113" t="s">
        <v>155</v>
      </c>
      <c r="D32" s="114" t="s">
        <v>69</v>
      </c>
      <c r="E32" s="106">
        <v>19265900</v>
      </c>
      <c r="F32" s="106">
        <v>19265900</v>
      </c>
      <c r="G32" s="106">
        <v>12925700</v>
      </c>
      <c r="H32" s="106">
        <v>410200</v>
      </c>
      <c r="I32" s="106">
        <v>0</v>
      </c>
      <c r="J32" s="106">
        <v>984400</v>
      </c>
      <c r="K32" s="106">
        <v>884400</v>
      </c>
      <c r="L32" s="106">
        <v>100000</v>
      </c>
      <c r="M32" s="106">
        <v>0</v>
      </c>
      <c r="N32" s="106">
        <v>0</v>
      </c>
      <c r="O32" s="106">
        <v>884400</v>
      </c>
      <c r="P32" s="106">
        <v>20250300</v>
      </c>
    </row>
    <row r="33" spans="1:16">
      <c r="A33" s="67"/>
      <c r="B33" s="67"/>
      <c r="C33" s="67"/>
      <c r="D33" s="67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</row>
    <row r="34" spans="1:16">
      <c r="A34" s="67"/>
      <c r="B34" s="67"/>
      <c r="C34" s="67"/>
      <c r="D34" s="67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</row>
    <row r="35" spans="1:16" s="118" customFormat="1" ht="15.75">
      <c r="A35" s="100"/>
      <c r="B35" s="117" t="s">
        <v>5</v>
      </c>
      <c r="E35" s="119"/>
      <c r="F35" s="119"/>
      <c r="G35" s="119"/>
      <c r="H35" s="119"/>
      <c r="I35" s="120" t="s">
        <v>156</v>
      </c>
      <c r="J35" s="121"/>
      <c r="K35" s="121"/>
      <c r="L35" s="121"/>
      <c r="M35" s="121"/>
      <c r="N35" s="121"/>
      <c r="O35" s="121"/>
      <c r="P35" s="121"/>
    </row>
  </sheetData>
  <mergeCells count="25">
    <mergeCell ref="M1:O1"/>
    <mergeCell ref="M4:O4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M2:O3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</mergeCells>
  <phoneticPr fontId="26" type="noConversion"/>
  <pageMargins left="0.196850393700787" right="0.196850393700787" top="0.39370078740157499" bottom="0.196850393700787" header="0" footer="0"/>
  <pageSetup paperSize="9" scale="58" fitToHeight="500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Z23"/>
  <sheetViews>
    <sheetView tabSelected="1" view="pageBreakPreview" zoomScale="60" zoomScaleNormal="100" workbookViewId="0">
      <selection activeCell="Z8" sqref="Z8:Z12"/>
    </sheetView>
  </sheetViews>
  <sheetFormatPr defaultRowHeight="12.75"/>
  <cols>
    <col min="1" max="1" width="18.7109375" customWidth="1"/>
    <col min="2" max="2" width="33.5703125" customWidth="1"/>
    <col min="3" max="3" width="26.42578125" customWidth="1"/>
    <col min="4" max="4" width="15.5703125" customWidth="1"/>
    <col min="5" max="5" width="17.140625" customWidth="1"/>
    <col min="6" max="6" width="18.7109375" customWidth="1"/>
    <col min="7" max="7" width="21.140625" customWidth="1"/>
    <col min="8" max="8" width="18.140625" customWidth="1"/>
    <col min="9" max="9" width="15.140625" customWidth="1"/>
    <col min="10" max="12" width="0" hidden="1" customWidth="1"/>
    <col min="13" max="13" width="16.5703125" style="2" customWidth="1"/>
    <col min="14" max="14" width="19.5703125" hidden="1" customWidth="1"/>
    <col min="15" max="15" width="0" hidden="1" customWidth="1"/>
    <col min="16" max="16" width="19" customWidth="1"/>
    <col min="17" max="17" width="19.7109375" hidden="1" customWidth="1"/>
    <col min="18" max="20" width="0" hidden="1" customWidth="1"/>
    <col min="21" max="21" width="0.5703125" hidden="1" customWidth="1"/>
    <col min="22" max="22" width="20.140625" style="2" customWidth="1"/>
    <col min="26" max="26" width="16.28515625" customWidth="1"/>
  </cols>
  <sheetData>
    <row r="1" spans="1:26" ht="126.75" customHeight="1">
      <c r="M1"/>
      <c r="O1" s="2"/>
      <c r="R1" s="166" t="s">
        <v>98</v>
      </c>
      <c r="S1" s="166"/>
      <c r="T1" s="166"/>
      <c r="U1" s="166"/>
      <c r="V1" s="166"/>
      <c r="W1" s="166"/>
      <c r="X1" s="166"/>
      <c r="Y1" s="166"/>
      <c r="Z1" s="166"/>
    </row>
    <row r="2" spans="1:26" ht="23.25" customHeight="1">
      <c r="M2"/>
      <c r="O2" s="2"/>
      <c r="V2"/>
      <c r="Z2" s="2"/>
    </row>
    <row r="3" spans="1:26" ht="18.75">
      <c r="A3" s="167" t="s">
        <v>29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</row>
    <row r="4" spans="1:26">
      <c r="M4"/>
      <c r="O4" s="2"/>
      <c r="V4"/>
      <c r="Z4" s="2"/>
    </row>
    <row r="5" spans="1:26">
      <c r="M5"/>
      <c r="O5" s="2"/>
      <c r="V5"/>
      <c r="Z5" s="2"/>
    </row>
    <row r="6" spans="1:26" ht="18.75">
      <c r="A6" s="3"/>
      <c r="M6"/>
      <c r="O6" s="2"/>
      <c r="V6"/>
      <c r="Z6" s="4" t="s">
        <v>30</v>
      </c>
    </row>
    <row r="7" spans="1:26" ht="39.75" customHeight="1">
      <c r="A7" s="164" t="s">
        <v>31</v>
      </c>
      <c r="B7" s="164" t="s">
        <v>32</v>
      </c>
      <c r="C7" s="164" t="s">
        <v>33</v>
      </c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 t="s">
        <v>34</v>
      </c>
      <c r="Q7" s="164"/>
      <c r="R7" s="164"/>
      <c r="S7" s="164"/>
      <c r="T7" s="164"/>
      <c r="U7" s="164"/>
      <c r="V7" s="164"/>
      <c r="W7" s="164"/>
      <c r="X7" s="164"/>
      <c r="Y7" s="164"/>
      <c r="Z7" s="164"/>
    </row>
    <row r="8" spans="1:26" ht="15.75" customHeight="1">
      <c r="A8" s="164"/>
      <c r="B8" s="164"/>
      <c r="C8" s="164" t="s">
        <v>35</v>
      </c>
      <c r="D8" s="164" t="s">
        <v>36</v>
      </c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8" t="s">
        <v>37</v>
      </c>
      <c r="P8" s="164" t="s">
        <v>35</v>
      </c>
      <c r="Q8" s="164"/>
      <c r="R8" s="164" t="s">
        <v>36</v>
      </c>
      <c r="S8" s="164"/>
      <c r="T8" s="164"/>
      <c r="U8" s="164"/>
      <c r="V8" s="164"/>
      <c r="W8" s="164"/>
      <c r="X8" s="164"/>
      <c r="Y8" s="164"/>
      <c r="Z8" s="168" t="s">
        <v>37</v>
      </c>
    </row>
    <row r="9" spans="1:26" ht="31.5" customHeight="1">
      <c r="A9" s="164"/>
      <c r="B9" s="164"/>
      <c r="C9" s="164"/>
      <c r="D9" s="164" t="s">
        <v>38</v>
      </c>
      <c r="E9" s="164"/>
      <c r="F9" s="164"/>
      <c r="G9" s="164"/>
      <c r="H9" s="164"/>
      <c r="I9" s="164"/>
      <c r="J9" s="164"/>
      <c r="K9" s="164" t="s">
        <v>39</v>
      </c>
      <c r="L9" s="164"/>
      <c r="M9" s="164" t="s">
        <v>88</v>
      </c>
      <c r="N9" s="164"/>
      <c r="O9" s="168"/>
      <c r="P9" s="164"/>
      <c r="Q9" s="164"/>
      <c r="R9" s="164" t="s">
        <v>38</v>
      </c>
      <c r="S9" s="164"/>
      <c r="T9" s="164"/>
      <c r="U9" s="164"/>
      <c r="V9" s="164" t="s">
        <v>38</v>
      </c>
      <c r="W9" s="164"/>
      <c r="X9" s="164" t="s">
        <v>88</v>
      </c>
      <c r="Y9" s="164"/>
      <c r="Z9" s="168"/>
    </row>
    <row r="10" spans="1:26" ht="15.75" customHeight="1">
      <c r="A10" s="164"/>
      <c r="B10" s="164"/>
      <c r="C10" s="164" t="s">
        <v>89</v>
      </c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8"/>
      <c r="P10" s="164" t="s">
        <v>89</v>
      </c>
      <c r="Q10" s="164"/>
      <c r="R10" s="164"/>
      <c r="S10" s="164"/>
      <c r="T10" s="164"/>
      <c r="U10" s="164"/>
      <c r="V10" s="164"/>
      <c r="W10" s="164"/>
      <c r="X10" s="164"/>
      <c r="Y10" s="164"/>
      <c r="Z10" s="168"/>
    </row>
    <row r="11" spans="1:26" ht="54" customHeight="1">
      <c r="A11" s="164"/>
      <c r="B11" s="164"/>
      <c r="C11" s="165" t="s">
        <v>40</v>
      </c>
      <c r="D11" s="164" t="s">
        <v>41</v>
      </c>
      <c r="E11" s="6" t="s">
        <v>42</v>
      </c>
      <c r="F11" s="164" t="s">
        <v>43</v>
      </c>
      <c r="G11" s="169" t="s">
        <v>44</v>
      </c>
      <c r="H11" s="169" t="s">
        <v>45</v>
      </c>
      <c r="I11" s="169"/>
      <c r="J11" s="5"/>
      <c r="K11" s="5"/>
      <c r="L11" s="5"/>
      <c r="M11" s="164"/>
      <c r="N11" s="164"/>
      <c r="O11" s="168"/>
      <c r="P11" s="165" t="s">
        <v>40</v>
      </c>
      <c r="Q11" s="5"/>
      <c r="R11" s="164" t="s">
        <v>41</v>
      </c>
      <c r="S11" s="7" t="s">
        <v>42</v>
      </c>
      <c r="T11" s="164"/>
      <c r="U11" s="164"/>
      <c r="V11" s="5"/>
      <c r="W11" s="5"/>
      <c r="X11" s="164"/>
      <c r="Y11" s="164"/>
      <c r="Z11" s="168"/>
    </row>
    <row r="12" spans="1:26" ht="149.25" customHeight="1">
      <c r="A12" s="164"/>
      <c r="B12" s="164"/>
      <c r="C12" s="165"/>
      <c r="D12" s="164"/>
      <c r="E12" s="5" t="s">
        <v>46</v>
      </c>
      <c r="F12" s="164"/>
      <c r="G12" s="169"/>
      <c r="H12" s="9" t="s">
        <v>47</v>
      </c>
      <c r="I12" s="9" t="s">
        <v>48</v>
      </c>
      <c r="J12" s="5"/>
      <c r="K12" s="5"/>
      <c r="L12" s="5"/>
      <c r="M12" s="164"/>
      <c r="N12" s="164"/>
      <c r="O12" s="168"/>
      <c r="P12" s="165"/>
      <c r="Q12" s="5"/>
      <c r="R12" s="164"/>
      <c r="S12" s="7" t="s">
        <v>46</v>
      </c>
      <c r="T12" s="164"/>
      <c r="U12" s="164"/>
      <c r="V12" s="5"/>
      <c r="W12" s="5"/>
      <c r="X12" s="164"/>
      <c r="Y12" s="164"/>
      <c r="Z12" s="168"/>
    </row>
    <row r="13" spans="1:26" s="3" customFormat="1" ht="15.75" customHeight="1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11">
        <v>7</v>
      </c>
      <c r="H13" s="12">
        <v>8</v>
      </c>
      <c r="I13" s="13">
        <v>9</v>
      </c>
      <c r="J13" s="8">
        <v>11</v>
      </c>
      <c r="K13" s="8">
        <v>12</v>
      </c>
      <c r="L13" s="8">
        <v>13</v>
      </c>
      <c r="M13" s="8">
        <v>10</v>
      </c>
      <c r="N13" s="8">
        <v>11</v>
      </c>
      <c r="O13" s="21">
        <v>12</v>
      </c>
      <c r="P13" s="8">
        <v>11</v>
      </c>
      <c r="Q13" s="8">
        <v>11</v>
      </c>
      <c r="R13" s="8">
        <v>14</v>
      </c>
      <c r="S13" s="8">
        <v>15</v>
      </c>
      <c r="T13" s="8"/>
      <c r="U13" s="8">
        <v>13</v>
      </c>
      <c r="V13" s="8">
        <v>12</v>
      </c>
      <c r="W13" s="8">
        <v>15</v>
      </c>
      <c r="X13" s="8">
        <v>16</v>
      </c>
      <c r="Y13" s="8">
        <v>17</v>
      </c>
      <c r="Z13" s="21">
        <v>18</v>
      </c>
    </row>
    <row r="14" spans="1:26" ht="31.5">
      <c r="A14" s="15" t="s">
        <v>49</v>
      </c>
      <c r="B14" s="10" t="s">
        <v>50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4">
        <f>C14+D14+F14+G14+J14+K14</f>
        <v>0</v>
      </c>
      <c r="P14" s="16">
        <v>40000</v>
      </c>
      <c r="Q14" s="16"/>
      <c r="R14" s="16">
        <v>1650400</v>
      </c>
      <c r="S14" s="16">
        <v>10800</v>
      </c>
      <c r="T14" s="16"/>
      <c r="U14" s="16"/>
      <c r="V14" s="16"/>
      <c r="W14" s="16"/>
      <c r="X14" s="16"/>
      <c r="Y14" s="16"/>
      <c r="Z14" s="17">
        <f>P14+R14</f>
        <v>1690400</v>
      </c>
    </row>
    <row r="15" spans="1:26" ht="31.5">
      <c r="A15" s="15" t="s">
        <v>51</v>
      </c>
      <c r="B15" s="10" t="s">
        <v>52</v>
      </c>
      <c r="C15" s="16">
        <v>932700</v>
      </c>
      <c r="D15" s="16">
        <v>10800</v>
      </c>
      <c r="E15" s="16">
        <v>10800</v>
      </c>
      <c r="F15" s="16">
        <v>10700</v>
      </c>
      <c r="G15" s="16">
        <v>23500</v>
      </c>
      <c r="H15" s="16">
        <v>23500</v>
      </c>
      <c r="I15" s="10">
        <v>0</v>
      </c>
      <c r="J15" s="10"/>
      <c r="K15" s="10"/>
      <c r="L15" s="10"/>
      <c r="M15" s="10"/>
      <c r="N15" s="10"/>
      <c r="O15" s="17">
        <f>C15+D15+F15+G15+J15+K15</f>
        <v>977700</v>
      </c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</row>
    <row r="16" spans="1:26" ht="15.75">
      <c r="A16" s="10"/>
      <c r="B16" s="10"/>
      <c r="C16" s="16"/>
      <c r="D16" s="16"/>
      <c r="E16" s="16"/>
      <c r="F16" s="16"/>
      <c r="G16" s="16"/>
      <c r="H16" s="16"/>
      <c r="I16" s="10"/>
      <c r="J16" s="10"/>
      <c r="K16" s="10"/>
      <c r="L16" s="10"/>
      <c r="M16" s="10"/>
      <c r="N16" s="10"/>
      <c r="O16" s="14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1:26" s="2" customFormat="1" ht="31.5" customHeight="1">
      <c r="A17" s="14" t="s">
        <v>53</v>
      </c>
      <c r="B17" s="18" t="s">
        <v>54</v>
      </c>
      <c r="C17" s="17">
        <f>C14+C15+C16</f>
        <v>932700</v>
      </c>
      <c r="D17" s="17">
        <f t="shared" ref="D17:Z17" si="0">D14+D15+D16</f>
        <v>10800</v>
      </c>
      <c r="E17" s="17">
        <f t="shared" si="0"/>
        <v>10800</v>
      </c>
      <c r="F17" s="17">
        <f t="shared" si="0"/>
        <v>10700</v>
      </c>
      <c r="G17" s="17">
        <f t="shared" si="0"/>
        <v>23500</v>
      </c>
      <c r="H17" s="17">
        <f t="shared" si="0"/>
        <v>23500</v>
      </c>
      <c r="I17" s="14">
        <f t="shared" si="0"/>
        <v>0</v>
      </c>
      <c r="J17" s="14">
        <f>J14+J15+J16</f>
        <v>0</v>
      </c>
      <c r="K17" s="14">
        <f>K14+K15+K16</f>
        <v>0</v>
      </c>
      <c r="L17" s="14">
        <f>L14+L15+L16</f>
        <v>0</v>
      </c>
      <c r="M17" s="14">
        <f>M14+M15+M16</f>
        <v>0</v>
      </c>
      <c r="N17" s="14">
        <f>N14+N15+N16</f>
        <v>0</v>
      </c>
      <c r="O17" s="17">
        <f t="shared" si="0"/>
        <v>977700</v>
      </c>
      <c r="P17" s="17">
        <f t="shared" si="0"/>
        <v>40000</v>
      </c>
      <c r="Q17" s="17">
        <f t="shared" si="0"/>
        <v>0</v>
      </c>
      <c r="R17" s="17">
        <f t="shared" si="0"/>
        <v>1650400</v>
      </c>
      <c r="S17" s="17">
        <f t="shared" si="0"/>
        <v>10800</v>
      </c>
      <c r="T17" s="17">
        <f t="shared" si="0"/>
        <v>0</v>
      </c>
      <c r="U17" s="17">
        <f t="shared" si="0"/>
        <v>0</v>
      </c>
      <c r="V17" s="17">
        <f t="shared" si="0"/>
        <v>0</v>
      </c>
      <c r="W17" s="17">
        <f t="shared" si="0"/>
        <v>0</v>
      </c>
      <c r="X17" s="14">
        <f t="shared" si="0"/>
        <v>0</v>
      </c>
      <c r="Y17" s="14">
        <f t="shared" si="0"/>
        <v>0</v>
      </c>
      <c r="Z17" s="17">
        <f t="shared" si="0"/>
        <v>1690400</v>
      </c>
    </row>
    <row r="20" spans="1:26" s="101" customFormat="1" ht="90" customHeight="1">
      <c r="A20" s="69"/>
      <c r="B20" s="69" t="s">
        <v>5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70"/>
      <c r="N20" s="69" t="s">
        <v>6</v>
      </c>
      <c r="O20" s="69"/>
      <c r="P20" s="69" t="s">
        <v>6</v>
      </c>
      <c r="Q20" s="69"/>
      <c r="R20" s="69"/>
      <c r="S20" s="69"/>
      <c r="T20" s="69"/>
      <c r="U20" s="69"/>
      <c r="V20" s="70"/>
    </row>
    <row r="22" spans="1:26" ht="36.75" customHeight="1">
      <c r="A22" s="162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</row>
    <row r="23" spans="1:26" ht="18">
      <c r="A23" s="19"/>
    </row>
  </sheetData>
  <mergeCells count="34">
    <mergeCell ref="P10:Y10"/>
    <mergeCell ref="M11:M12"/>
    <mergeCell ref="T11:T12"/>
    <mergeCell ref="U11:U12"/>
    <mergeCell ref="H11:I11"/>
    <mergeCell ref="G11:G12"/>
    <mergeCell ref="N11:N12"/>
    <mergeCell ref="P11:P12"/>
    <mergeCell ref="Z8:Z12"/>
    <mergeCell ref="M9:N9"/>
    <mergeCell ref="R9:U9"/>
    <mergeCell ref="V9:W9"/>
    <mergeCell ref="X9:Y9"/>
    <mergeCell ref="C10:N10"/>
    <mergeCell ref="R1:Z1"/>
    <mergeCell ref="A3:Z3"/>
    <mergeCell ref="C7:O7"/>
    <mergeCell ref="P7:Z7"/>
    <mergeCell ref="D8:N8"/>
    <mergeCell ref="O8:O12"/>
    <mergeCell ref="P8:Q9"/>
    <mergeCell ref="R8:Y8"/>
    <mergeCell ref="X11:X12"/>
    <mergeCell ref="Y11:Y12"/>
    <mergeCell ref="A22:V22"/>
    <mergeCell ref="C8:C9"/>
    <mergeCell ref="D11:D12"/>
    <mergeCell ref="D9:J9"/>
    <mergeCell ref="K9:L9"/>
    <mergeCell ref="A7:A12"/>
    <mergeCell ref="B7:B12"/>
    <mergeCell ref="C11:C12"/>
    <mergeCell ref="F11:F12"/>
    <mergeCell ref="R11:R12"/>
  </mergeCells>
  <phoneticPr fontId="26" type="noConversion"/>
  <pageMargins left="0.75" right="0.75" top="1" bottom="1" header="0.5" footer="0.5"/>
  <pageSetup paperSize="9" scale="4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1"/>
  <sheetViews>
    <sheetView view="pageBreakPreview" topLeftCell="C7" zoomScale="150" zoomScaleNormal="100" workbookViewId="0">
      <selection activeCell="H19" sqref="H19"/>
    </sheetView>
  </sheetViews>
  <sheetFormatPr defaultRowHeight="12.75"/>
  <cols>
    <col min="1" max="1" width="24.85546875" style="66" customWidth="1"/>
    <col min="2" max="2" width="19.28515625" style="66" customWidth="1"/>
    <col min="3" max="3" width="18.42578125" style="66" customWidth="1"/>
    <col min="4" max="4" width="29.42578125" style="66" customWidth="1"/>
    <col min="5" max="5" width="35.7109375" style="66" customWidth="1"/>
    <col min="6" max="6" width="15.7109375" style="66" customWidth="1"/>
    <col min="7" max="7" width="22.28515625" style="66" customWidth="1"/>
    <col min="8" max="8" width="17" style="66" customWidth="1"/>
    <col min="9" max="9" width="16.42578125" style="66" customWidth="1"/>
    <col min="10" max="16384" width="9.140625" style="66"/>
  </cols>
  <sheetData>
    <row r="1" spans="1:9" ht="29.25" customHeight="1">
      <c r="G1" s="1" t="s">
        <v>13</v>
      </c>
      <c r="H1" s="1"/>
      <c r="I1" s="1"/>
    </row>
    <row r="2" spans="1:9">
      <c r="G2" s="144" t="s">
        <v>12</v>
      </c>
      <c r="H2" s="144"/>
      <c r="I2" s="144"/>
    </row>
    <row r="3" spans="1:9" ht="23.25" customHeight="1">
      <c r="G3" s="144"/>
      <c r="H3" s="144"/>
      <c r="I3" s="144"/>
    </row>
    <row r="4" spans="1:9">
      <c r="G4" s="144" t="s">
        <v>97</v>
      </c>
      <c r="H4" s="1"/>
      <c r="I4" s="1"/>
    </row>
    <row r="6" spans="1:9" ht="18.75">
      <c r="A6" s="167" t="s">
        <v>64</v>
      </c>
      <c r="B6" s="167"/>
      <c r="C6" s="167"/>
      <c r="D6" s="167"/>
      <c r="E6" s="167"/>
      <c r="F6" s="167"/>
      <c r="G6" s="167"/>
      <c r="H6" s="167"/>
      <c r="I6" s="167"/>
    </row>
    <row r="8" spans="1:9" ht="231" customHeight="1">
      <c r="A8" s="10" t="s">
        <v>55</v>
      </c>
      <c r="B8" s="10" t="s">
        <v>56</v>
      </c>
      <c r="C8" s="10" t="s">
        <v>57</v>
      </c>
      <c r="D8" s="10" t="s">
        <v>58</v>
      </c>
      <c r="E8" s="10" t="s">
        <v>59</v>
      </c>
      <c r="F8" s="10" t="s">
        <v>60</v>
      </c>
      <c r="G8" s="10" t="s">
        <v>61</v>
      </c>
      <c r="H8" s="10" t="s">
        <v>62</v>
      </c>
      <c r="I8" s="10" t="s">
        <v>63</v>
      </c>
    </row>
    <row r="9" spans="1:9" ht="15.7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</row>
    <row r="10" spans="1:9" ht="15.75">
      <c r="A10" s="43" t="s">
        <v>76</v>
      </c>
      <c r="B10" s="43"/>
      <c r="C10" s="43"/>
      <c r="D10" s="44" t="s">
        <v>7</v>
      </c>
      <c r="E10" s="10"/>
      <c r="F10" s="10"/>
      <c r="G10" s="10"/>
      <c r="H10" s="10"/>
      <c r="I10" s="10"/>
    </row>
    <row r="11" spans="1:9" ht="15.75">
      <c r="A11" s="43" t="s">
        <v>77</v>
      </c>
      <c r="B11" s="43"/>
      <c r="C11" s="43"/>
      <c r="D11" s="44" t="s">
        <v>7</v>
      </c>
      <c r="E11" s="10"/>
      <c r="F11" s="10"/>
      <c r="G11" s="10"/>
      <c r="H11" s="10"/>
      <c r="I11" s="10"/>
    </row>
    <row r="12" spans="1:9" ht="94.5">
      <c r="A12" s="46" t="s">
        <v>9</v>
      </c>
      <c r="B12" s="46" t="s">
        <v>85</v>
      </c>
      <c r="C12" s="47" t="s">
        <v>84</v>
      </c>
      <c r="D12" s="48" t="s">
        <v>10</v>
      </c>
      <c r="E12" s="10" t="s">
        <v>11</v>
      </c>
      <c r="F12" s="10" t="s">
        <v>8</v>
      </c>
      <c r="G12" s="16">
        <v>19500000</v>
      </c>
      <c r="H12" s="16">
        <v>464400</v>
      </c>
      <c r="I12" s="45">
        <v>0.5</v>
      </c>
    </row>
    <row r="13" spans="1:9" ht="15.75" hidden="1">
      <c r="A13" s="10"/>
      <c r="B13" s="10"/>
      <c r="C13" s="10"/>
      <c r="D13" s="10"/>
      <c r="E13" s="10"/>
      <c r="F13" s="10"/>
      <c r="G13" s="10"/>
      <c r="H13" s="10"/>
      <c r="I13" s="10"/>
    </row>
    <row r="14" spans="1:9" ht="15.75" hidden="1">
      <c r="A14" s="10"/>
      <c r="B14" s="10"/>
      <c r="C14" s="10"/>
      <c r="D14" s="10"/>
      <c r="E14" s="10"/>
      <c r="F14" s="10"/>
      <c r="G14" s="10"/>
      <c r="H14" s="10"/>
      <c r="I14" s="10"/>
    </row>
    <row r="15" spans="1:9" ht="15.75" hidden="1">
      <c r="A15" s="10"/>
      <c r="B15" s="10"/>
      <c r="C15" s="10"/>
      <c r="D15" s="10"/>
      <c r="E15" s="10"/>
      <c r="F15" s="10"/>
      <c r="G15" s="10"/>
      <c r="H15" s="10"/>
      <c r="I15" s="10"/>
    </row>
    <row r="16" spans="1:9" ht="15.75" hidden="1">
      <c r="A16" s="10"/>
      <c r="B16" s="10"/>
      <c r="C16" s="10"/>
      <c r="D16" s="10"/>
      <c r="E16" s="10"/>
      <c r="F16" s="10"/>
      <c r="G16" s="10"/>
      <c r="H16" s="10"/>
      <c r="I16" s="10"/>
    </row>
    <row r="17" spans="1:9" ht="15.75" hidden="1">
      <c r="A17" s="10"/>
      <c r="B17" s="10"/>
      <c r="C17" s="10"/>
      <c r="D17" s="10"/>
      <c r="E17" s="10"/>
      <c r="F17" s="10"/>
      <c r="G17" s="10"/>
      <c r="H17" s="10"/>
      <c r="I17" s="10"/>
    </row>
    <row r="18" spans="1:9" s="68" customFormat="1" ht="15.75">
      <c r="A18" s="14" t="s">
        <v>53</v>
      </c>
      <c r="B18" s="14" t="s">
        <v>53</v>
      </c>
      <c r="C18" s="14" t="s">
        <v>53</v>
      </c>
      <c r="D18" s="18" t="s">
        <v>54</v>
      </c>
      <c r="E18" s="14" t="s">
        <v>53</v>
      </c>
      <c r="F18" s="14" t="s">
        <v>53</v>
      </c>
      <c r="G18" s="14" t="s">
        <v>53</v>
      </c>
      <c r="H18" s="17">
        <v>464400</v>
      </c>
      <c r="I18" s="14" t="s">
        <v>53</v>
      </c>
    </row>
    <row r="21" spans="1:9" s="40" customFormat="1" ht="18.75">
      <c r="A21" s="146" t="s">
        <v>5</v>
      </c>
      <c r="B21" s="146"/>
      <c r="F21" s="40" t="s">
        <v>6</v>
      </c>
    </row>
  </sheetData>
  <mergeCells count="5">
    <mergeCell ref="A6:I6"/>
    <mergeCell ref="G2:I3"/>
    <mergeCell ref="A21:B21"/>
    <mergeCell ref="G1:I1"/>
    <mergeCell ref="G4:I4"/>
  </mergeCells>
  <phoneticPr fontId="26" type="noConversion"/>
  <pageMargins left="0.75" right="0.75" top="1" bottom="1" header="0.5" footer="0.5"/>
  <pageSetup paperSize="9" scale="6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U121"/>
  <sheetViews>
    <sheetView showZeros="0" view="pageBreakPreview" zoomScaleNormal="75" workbookViewId="0">
      <pane xSplit="5" ySplit="8" topLeftCell="F14" activePane="bottomRight" state="frozen"/>
      <selection pane="topRight" activeCell="D1" sqref="D1"/>
      <selection pane="bottomLeft" activeCell="A10" sqref="A10"/>
      <selection pane="bottomRight" activeCell="P17" sqref="P17"/>
    </sheetView>
  </sheetViews>
  <sheetFormatPr defaultColWidth="8.85546875" defaultRowHeight="12.75"/>
  <cols>
    <col min="1" max="1" width="15.28515625" style="79" customWidth="1"/>
    <col min="2" max="2" width="16.28515625" style="79" customWidth="1"/>
    <col min="3" max="3" width="16.7109375" style="79" customWidth="1"/>
    <col min="4" max="4" width="42.28515625" style="79" customWidth="1"/>
    <col min="5" max="5" width="51.85546875" style="79" customWidth="1"/>
    <col min="6" max="6" width="18.5703125" style="79" customWidth="1"/>
    <col min="7" max="7" width="15.7109375" style="79" customWidth="1"/>
    <col min="8" max="8" width="15.28515625" style="79" customWidth="1"/>
    <col min="9" max="10" width="15.7109375" style="79" customWidth="1"/>
    <col min="11" max="11" width="19" style="79" hidden="1" customWidth="1"/>
    <col min="12" max="12" width="13.5703125" style="79" hidden="1" customWidth="1"/>
    <col min="13" max="13" width="14.140625" style="79" hidden="1" customWidth="1"/>
    <col min="14" max="14" width="13.140625" style="79" hidden="1" customWidth="1"/>
    <col min="15" max="15" width="10.5703125" style="79" hidden="1" customWidth="1"/>
    <col min="16" max="16384" width="8.85546875" style="79"/>
  </cols>
  <sheetData>
    <row r="1" spans="1:15" ht="16.5">
      <c r="A1" s="78"/>
      <c r="B1" s="78"/>
      <c r="C1" s="78"/>
      <c r="D1" s="78"/>
      <c r="E1" s="78"/>
      <c r="F1" s="78"/>
      <c r="G1" s="78"/>
      <c r="H1" s="78"/>
      <c r="I1" s="24" t="s">
        <v>3</v>
      </c>
      <c r="J1" s="24"/>
      <c r="K1" s="79">
        <v>1</v>
      </c>
    </row>
    <row r="2" spans="1:15" ht="16.5" customHeight="1">
      <c r="A2" s="78"/>
      <c r="B2" s="78"/>
      <c r="C2" s="78"/>
      <c r="D2" s="78"/>
      <c r="E2" s="78"/>
      <c r="F2" s="78"/>
      <c r="G2" s="78"/>
      <c r="H2" s="178" t="s">
        <v>4</v>
      </c>
      <c r="I2" s="178"/>
      <c r="J2" s="178"/>
      <c r="K2" s="79">
        <v>1</v>
      </c>
    </row>
    <row r="3" spans="1:15" ht="47.25" customHeight="1">
      <c r="A3" s="78"/>
      <c r="B3" s="78"/>
      <c r="C3" s="78"/>
      <c r="D3" s="78"/>
      <c r="E3" s="78"/>
      <c r="F3" s="78"/>
      <c r="G3" s="78"/>
      <c r="H3" s="178"/>
      <c r="I3" s="178"/>
      <c r="J3" s="178"/>
      <c r="K3" s="79">
        <v>1</v>
      </c>
    </row>
    <row r="4" spans="1:15" ht="17.25" customHeight="1">
      <c r="A4" s="78"/>
      <c r="B4" s="78"/>
      <c r="C4" s="78"/>
      <c r="D4" s="78"/>
      <c r="E4" s="78"/>
      <c r="F4" s="78"/>
      <c r="G4" s="78"/>
      <c r="H4" s="179" t="s">
        <v>96</v>
      </c>
      <c r="I4" s="179"/>
      <c r="J4" s="179"/>
      <c r="K4" s="79">
        <v>1</v>
      </c>
    </row>
    <row r="5" spans="1:15" ht="33" customHeight="1">
      <c r="A5" s="173" t="s">
        <v>2</v>
      </c>
      <c r="B5" s="173"/>
      <c r="C5" s="173"/>
      <c r="D5" s="173"/>
      <c r="E5" s="173"/>
      <c r="F5" s="173"/>
      <c r="G5" s="173"/>
      <c r="H5" s="173"/>
      <c r="I5" s="173"/>
      <c r="J5" s="173"/>
      <c r="K5" s="79">
        <v>1</v>
      </c>
    </row>
    <row r="6" spans="1:15" ht="16.5" customHeight="1">
      <c r="A6" s="78"/>
      <c r="B6" s="78"/>
      <c r="C6" s="78"/>
      <c r="D6" s="78"/>
      <c r="E6" s="78"/>
      <c r="F6" s="78"/>
      <c r="G6" s="78"/>
      <c r="H6" s="78"/>
      <c r="I6" s="22" t="s">
        <v>30</v>
      </c>
      <c r="J6" s="22"/>
      <c r="K6" s="79">
        <v>1</v>
      </c>
    </row>
    <row r="7" spans="1:15" ht="72.95" customHeight="1">
      <c r="A7" s="174" t="s">
        <v>65</v>
      </c>
      <c r="B7" s="174" t="s">
        <v>56</v>
      </c>
      <c r="C7" s="174" t="s">
        <v>57</v>
      </c>
      <c r="D7" s="170" t="s">
        <v>66</v>
      </c>
      <c r="E7" s="172" t="s">
        <v>67</v>
      </c>
      <c r="F7" s="176" t="s">
        <v>68</v>
      </c>
      <c r="G7" s="172" t="s">
        <v>69</v>
      </c>
      <c r="H7" s="172" t="s">
        <v>70</v>
      </c>
      <c r="I7" s="172" t="s">
        <v>71</v>
      </c>
      <c r="J7" s="172"/>
      <c r="K7" s="79">
        <v>1</v>
      </c>
    </row>
    <row r="8" spans="1:15" ht="69" customHeight="1">
      <c r="A8" s="175"/>
      <c r="B8" s="175"/>
      <c r="C8" s="175"/>
      <c r="D8" s="171"/>
      <c r="E8" s="172"/>
      <c r="F8" s="177"/>
      <c r="G8" s="172"/>
      <c r="H8" s="172"/>
      <c r="I8" s="23" t="s">
        <v>37</v>
      </c>
      <c r="J8" s="23" t="s">
        <v>72</v>
      </c>
      <c r="K8" s="80">
        <v>1</v>
      </c>
    </row>
    <row r="9" spans="1:15" s="83" customFormat="1" ht="15.75">
      <c r="A9" s="81" t="s">
        <v>73</v>
      </c>
      <c r="B9" s="81" t="s">
        <v>74</v>
      </c>
      <c r="C9" s="81" t="s">
        <v>75</v>
      </c>
      <c r="D9" s="82">
        <v>4</v>
      </c>
      <c r="E9" s="23">
        <v>5</v>
      </c>
      <c r="F9" s="25">
        <v>6</v>
      </c>
      <c r="G9" s="23">
        <v>7</v>
      </c>
      <c r="H9" s="23">
        <v>8</v>
      </c>
      <c r="I9" s="23">
        <v>9</v>
      </c>
      <c r="J9" s="23">
        <v>10</v>
      </c>
      <c r="K9" s="83">
        <v>1</v>
      </c>
    </row>
    <row r="10" spans="1:15" s="85" customFormat="1" ht="15.75">
      <c r="A10" s="49" t="s">
        <v>76</v>
      </c>
      <c r="B10" s="49"/>
      <c r="C10" s="49"/>
      <c r="D10" s="50" t="s">
        <v>7</v>
      </c>
      <c r="E10" s="26"/>
      <c r="F10" s="27"/>
      <c r="G10" s="61">
        <f>G11</f>
        <v>967400</v>
      </c>
      <c r="H10" s="61">
        <f>H11</f>
        <v>303000</v>
      </c>
      <c r="I10" s="61">
        <f>I11</f>
        <v>664400</v>
      </c>
      <c r="J10" s="61">
        <f>J11</f>
        <v>664400</v>
      </c>
      <c r="K10" s="84">
        <f t="shared" ref="K10:K17" si="0">SUM(H10:I10)</f>
        <v>967400</v>
      </c>
      <c r="L10" s="84">
        <f t="shared" ref="L10:L16" si="1">G10-H10-I10</f>
        <v>0</v>
      </c>
      <c r="M10" s="84">
        <f t="shared" ref="M10:M16" si="2">G10-I10-H10</f>
        <v>0</v>
      </c>
      <c r="N10" s="79"/>
      <c r="O10" s="79"/>
    </row>
    <row r="11" spans="1:15" s="87" customFormat="1" ht="15.75">
      <c r="A11" s="49" t="s">
        <v>77</v>
      </c>
      <c r="B11" s="49"/>
      <c r="C11" s="49"/>
      <c r="D11" s="50" t="s">
        <v>7</v>
      </c>
      <c r="E11" s="26"/>
      <c r="F11" s="27"/>
      <c r="G11" s="61">
        <f>SUM(G12:G17)</f>
        <v>967400</v>
      </c>
      <c r="H11" s="61">
        <f>SUM(H12:H17)</f>
        <v>303000</v>
      </c>
      <c r="I11" s="61">
        <f>SUM(I12:I17)</f>
        <v>664400</v>
      </c>
      <c r="J11" s="61">
        <f>SUM(J12:J17)</f>
        <v>664400</v>
      </c>
      <c r="K11" s="84">
        <f t="shared" si="0"/>
        <v>967400</v>
      </c>
      <c r="L11" s="84">
        <f t="shared" si="1"/>
        <v>0</v>
      </c>
      <c r="M11" s="84">
        <f t="shared" si="2"/>
        <v>0</v>
      </c>
      <c r="N11" s="86"/>
      <c r="O11" s="86"/>
    </row>
    <row r="12" spans="1:15" ht="45">
      <c r="A12" s="51" t="s">
        <v>78</v>
      </c>
      <c r="B12" s="52">
        <v>3242</v>
      </c>
      <c r="C12" s="53" t="s">
        <v>81</v>
      </c>
      <c r="D12" s="54" t="s">
        <v>79</v>
      </c>
      <c r="E12" s="59" t="s">
        <v>19</v>
      </c>
      <c r="F12" s="28" t="s">
        <v>28</v>
      </c>
      <c r="G12" s="62">
        <f t="shared" ref="G12:G17" si="3">H12+I12</f>
        <v>40140</v>
      </c>
      <c r="H12" s="62">
        <v>40140</v>
      </c>
      <c r="I12" s="63"/>
      <c r="J12" s="63"/>
      <c r="K12" s="84">
        <f t="shared" si="0"/>
        <v>40140</v>
      </c>
      <c r="L12" s="84">
        <f t="shared" si="1"/>
        <v>0</v>
      </c>
      <c r="M12" s="84">
        <f t="shared" si="2"/>
        <v>0</v>
      </c>
    </row>
    <row r="13" spans="1:15" ht="63.6" customHeight="1">
      <c r="A13" s="55" t="s">
        <v>14</v>
      </c>
      <c r="B13" s="56">
        <v>1162</v>
      </c>
      <c r="C13" s="57" t="s">
        <v>82</v>
      </c>
      <c r="D13" s="58" t="s">
        <v>83</v>
      </c>
      <c r="E13" s="60" t="s">
        <v>20</v>
      </c>
      <c r="F13" s="28" t="s">
        <v>90</v>
      </c>
      <c r="G13" s="62">
        <f t="shared" si="3"/>
        <v>50700</v>
      </c>
      <c r="H13" s="62">
        <v>50700</v>
      </c>
      <c r="I13" s="62"/>
      <c r="J13" s="62"/>
      <c r="K13" s="84">
        <f t="shared" si="0"/>
        <v>50700</v>
      </c>
      <c r="L13" s="84">
        <f t="shared" si="1"/>
        <v>0</v>
      </c>
      <c r="M13" s="84">
        <f t="shared" si="2"/>
        <v>0</v>
      </c>
    </row>
    <row r="14" spans="1:15" ht="62.25" customHeight="1">
      <c r="A14" s="43" t="s">
        <v>15</v>
      </c>
      <c r="B14" s="46" t="s">
        <v>16</v>
      </c>
      <c r="C14" s="47" t="s">
        <v>17</v>
      </c>
      <c r="D14" s="73" t="s">
        <v>18</v>
      </c>
      <c r="E14" s="74" t="s">
        <v>21</v>
      </c>
      <c r="F14" s="77" t="s">
        <v>91</v>
      </c>
      <c r="G14" s="62">
        <f t="shared" si="3"/>
        <v>87600</v>
      </c>
      <c r="H14" s="63">
        <v>87600</v>
      </c>
      <c r="I14" s="62">
        <v>0</v>
      </c>
      <c r="J14" s="62">
        <v>0</v>
      </c>
      <c r="K14" s="84">
        <f t="shared" si="0"/>
        <v>87600</v>
      </c>
      <c r="L14" s="84">
        <f t="shared" si="1"/>
        <v>0</v>
      </c>
      <c r="M14" s="84">
        <f t="shared" si="2"/>
        <v>0</v>
      </c>
    </row>
    <row r="15" spans="1:15" ht="63" customHeight="1">
      <c r="A15" s="46" t="s">
        <v>22</v>
      </c>
      <c r="B15" s="46" t="s">
        <v>23</v>
      </c>
      <c r="C15" s="47" t="s">
        <v>80</v>
      </c>
      <c r="D15" s="75" t="s">
        <v>24</v>
      </c>
      <c r="E15" s="76" t="s">
        <v>92</v>
      </c>
      <c r="F15" s="30" t="s">
        <v>93</v>
      </c>
      <c r="G15" s="62">
        <f t="shared" si="3"/>
        <v>34560</v>
      </c>
      <c r="H15" s="63">
        <v>34560</v>
      </c>
      <c r="I15" s="62">
        <v>0</v>
      </c>
      <c r="J15" s="62"/>
      <c r="K15" s="84">
        <f t="shared" si="0"/>
        <v>34560</v>
      </c>
      <c r="L15" s="84">
        <f t="shared" si="1"/>
        <v>0</v>
      </c>
      <c r="M15" s="84">
        <f t="shared" si="2"/>
        <v>0</v>
      </c>
      <c r="N15" s="88">
        <f>I15+I14</f>
        <v>0</v>
      </c>
    </row>
    <row r="16" spans="1:15" ht="57" customHeight="1">
      <c r="A16" s="46" t="s">
        <v>9</v>
      </c>
      <c r="B16" s="46" t="s">
        <v>85</v>
      </c>
      <c r="C16" s="47" t="s">
        <v>84</v>
      </c>
      <c r="D16" s="75" t="s">
        <v>10</v>
      </c>
      <c r="E16" s="74" t="s">
        <v>25</v>
      </c>
      <c r="F16" s="30" t="s">
        <v>94</v>
      </c>
      <c r="G16" s="62">
        <f t="shared" si="3"/>
        <v>464400</v>
      </c>
      <c r="H16" s="62"/>
      <c r="I16" s="62">
        <v>464400</v>
      </c>
      <c r="J16" s="62">
        <v>464400</v>
      </c>
      <c r="K16" s="84">
        <f t="shared" si="0"/>
        <v>464400</v>
      </c>
      <c r="L16" s="84">
        <f t="shared" si="1"/>
        <v>0</v>
      </c>
      <c r="M16" s="84">
        <f t="shared" si="2"/>
        <v>0</v>
      </c>
      <c r="N16" s="88">
        <f>I16-[1]дод3!J23</f>
        <v>-1294000</v>
      </c>
    </row>
    <row r="17" spans="1:16" ht="69.75" customHeight="1">
      <c r="A17" s="46" t="s">
        <v>26</v>
      </c>
      <c r="B17" s="46" t="s">
        <v>27</v>
      </c>
      <c r="C17" s="47" t="s">
        <v>86</v>
      </c>
      <c r="D17" s="75" t="s">
        <v>87</v>
      </c>
      <c r="E17" s="74" t="s">
        <v>25</v>
      </c>
      <c r="F17" s="30" t="s">
        <v>95</v>
      </c>
      <c r="G17" s="62">
        <f t="shared" si="3"/>
        <v>290000</v>
      </c>
      <c r="H17" s="62">
        <v>90000</v>
      </c>
      <c r="I17" s="62">
        <v>200000</v>
      </c>
      <c r="J17" s="62">
        <v>200000</v>
      </c>
      <c r="K17" s="84">
        <f t="shared" si="0"/>
        <v>290000</v>
      </c>
      <c r="M17" s="89" t="b">
        <f>H17=[1]дод3!E24</f>
        <v>0</v>
      </c>
      <c r="N17" s="90" t="b">
        <f>I17=[1]дод3!J24</f>
        <v>0</v>
      </c>
      <c r="O17" s="89" t="e">
        <f>H17=#REF!</f>
        <v>#REF!</v>
      </c>
      <c r="P17" s="90"/>
    </row>
    <row r="18" spans="1:16" ht="15.75" hidden="1">
      <c r="A18" s="34"/>
      <c r="B18" s="34"/>
      <c r="C18" s="34"/>
      <c r="D18" s="29"/>
      <c r="E18" s="31"/>
      <c r="F18" s="32"/>
      <c r="G18" s="62">
        <f t="shared" ref="G18:G27" si="4">H18+I18</f>
        <v>0</v>
      </c>
      <c r="H18" s="62"/>
      <c r="I18" s="62"/>
      <c r="J18" s="62"/>
      <c r="K18" s="84">
        <f t="shared" ref="K18:K47" si="5">SUM(H18:I18)</f>
        <v>0</v>
      </c>
    </row>
    <row r="19" spans="1:16" ht="15.75" hidden="1">
      <c r="A19" s="34"/>
      <c r="B19" s="34"/>
      <c r="C19" s="34"/>
      <c r="D19" s="29"/>
      <c r="E19" s="31"/>
      <c r="F19" s="32"/>
      <c r="G19" s="62">
        <f t="shared" si="4"/>
        <v>0</v>
      </c>
      <c r="H19" s="62"/>
      <c r="I19" s="62"/>
      <c r="J19" s="62"/>
      <c r="K19" s="84">
        <f t="shared" si="5"/>
        <v>0</v>
      </c>
    </row>
    <row r="20" spans="1:16" ht="15.75" hidden="1">
      <c r="A20" s="34"/>
      <c r="B20" s="34"/>
      <c r="C20" s="34"/>
      <c r="D20" s="29"/>
      <c r="E20" s="31"/>
      <c r="F20" s="32"/>
      <c r="G20" s="62">
        <f t="shared" si="4"/>
        <v>0</v>
      </c>
      <c r="H20" s="62"/>
      <c r="I20" s="62"/>
      <c r="J20" s="62"/>
      <c r="K20" s="84">
        <f t="shared" si="5"/>
        <v>0</v>
      </c>
    </row>
    <row r="21" spans="1:16" ht="15.75" hidden="1">
      <c r="A21" s="34"/>
      <c r="B21" s="34"/>
      <c r="C21" s="34"/>
      <c r="D21" s="29"/>
      <c r="E21" s="31"/>
      <c r="F21" s="32"/>
      <c r="G21" s="62">
        <f t="shared" si="4"/>
        <v>0</v>
      </c>
      <c r="H21" s="62"/>
      <c r="I21" s="62"/>
      <c r="J21" s="62"/>
      <c r="K21" s="84">
        <f t="shared" si="5"/>
        <v>0</v>
      </c>
    </row>
    <row r="22" spans="1:16" ht="15.75" hidden="1">
      <c r="A22" s="34"/>
      <c r="B22" s="34"/>
      <c r="C22" s="34"/>
      <c r="D22" s="29"/>
      <c r="E22" s="31"/>
      <c r="F22" s="32"/>
      <c r="G22" s="62">
        <f t="shared" si="4"/>
        <v>0</v>
      </c>
      <c r="H22" s="62"/>
      <c r="I22" s="62"/>
      <c r="J22" s="62"/>
      <c r="K22" s="84">
        <f t="shared" si="5"/>
        <v>0</v>
      </c>
    </row>
    <row r="23" spans="1:16" ht="15.75" hidden="1">
      <c r="A23" s="34"/>
      <c r="B23" s="34"/>
      <c r="C23" s="34"/>
      <c r="D23" s="29"/>
      <c r="E23" s="31"/>
      <c r="F23" s="32"/>
      <c r="G23" s="62">
        <f t="shared" si="4"/>
        <v>0</v>
      </c>
      <c r="H23" s="62"/>
      <c r="I23" s="62"/>
      <c r="J23" s="62"/>
      <c r="K23" s="84">
        <f t="shared" si="5"/>
        <v>0</v>
      </c>
    </row>
    <row r="24" spans="1:16" ht="15.75" hidden="1">
      <c r="A24" s="34"/>
      <c r="B24" s="34"/>
      <c r="C24" s="34"/>
      <c r="D24" s="29"/>
      <c r="E24" s="31"/>
      <c r="F24" s="32"/>
      <c r="G24" s="62">
        <f t="shared" si="4"/>
        <v>0</v>
      </c>
      <c r="H24" s="62"/>
      <c r="I24" s="62"/>
      <c r="J24" s="62"/>
      <c r="K24" s="84">
        <f t="shared" si="5"/>
        <v>0</v>
      </c>
    </row>
    <row r="25" spans="1:16" ht="15.75" hidden="1">
      <c r="A25" s="34"/>
      <c r="B25" s="34"/>
      <c r="C25" s="34"/>
      <c r="D25" s="29"/>
      <c r="E25" s="31"/>
      <c r="F25" s="32"/>
      <c r="G25" s="62">
        <f t="shared" si="4"/>
        <v>0</v>
      </c>
      <c r="H25" s="62"/>
      <c r="I25" s="62"/>
      <c r="J25" s="62"/>
      <c r="K25" s="84">
        <f t="shared" si="5"/>
        <v>0</v>
      </c>
    </row>
    <row r="26" spans="1:16" ht="15.75" hidden="1">
      <c r="A26" s="34"/>
      <c r="B26" s="34"/>
      <c r="C26" s="34"/>
      <c r="D26" s="29"/>
      <c r="E26" s="31"/>
      <c r="F26" s="32"/>
      <c r="G26" s="62">
        <f t="shared" si="4"/>
        <v>0</v>
      </c>
      <c r="H26" s="62"/>
      <c r="I26" s="62"/>
      <c r="J26" s="62"/>
      <c r="K26" s="84">
        <f t="shared" si="5"/>
        <v>0</v>
      </c>
    </row>
    <row r="27" spans="1:16" ht="15.75" hidden="1">
      <c r="A27" s="34"/>
      <c r="B27" s="34"/>
      <c r="C27" s="34"/>
      <c r="D27" s="29"/>
      <c r="E27" s="31"/>
      <c r="F27" s="32"/>
      <c r="G27" s="62">
        <f t="shared" si="4"/>
        <v>0</v>
      </c>
      <c r="H27" s="62"/>
      <c r="I27" s="62"/>
      <c r="J27" s="62"/>
      <c r="K27" s="84">
        <f t="shared" si="5"/>
        <v>0</v>
      </c>
    </row>
    <row r="28" spans="1:16" ht="15.75" hidden="1">
      <c r="A28" s="34"/>
      <c r="B28" s="34"/>
      <c r="C28" s="34"/>
      <c r="D28" s="29"/>
      <c r="E28" s="31"/>
      <c r="F28" s="32"/>
      <c r="G28" s="62">
        <f t="shared" ref="G28:G46" si="6">H28+I28</f>
        <v>0</v>
      </c>
      <c r="H28" s="62"/>
      <c r="I28" s="62"/>
      <c r="J28" s="62"/>
      <c r="K28" s="84">
        <f t="shared" si="5"/>
        <v>0</v>
      </c>
    </row>
    <row r="29" spans="1:16" ht="15.75" hidden="1">
      <c r="A29" s="34"/>
      <c r="B29" s="34"/>
      <c r="C29" s="34"/>
      <c r="D29" s="29"/>
      <c r="E29" s="31"/>
      <c r="F29" s="32"/>
      <c r="G29" s="62">
        <f t="shared" si="6"/>
        <v>0</v>
      </c>
      <c r="H29" s="62"/>
      <c r="I29" s="62"/>
      <c r="J29" s="62"/>
      <c r="K29" s="84">
        <f t="shared" si="5"/>
        <v>0</v>
      </c>
    </row>
    <row r="30" spans="1:16" ht="15.75" hidden="1">
      <c r="A30" s="34"/>
      <c r="B30" s="34"/>
      <c r="C30" s="34"/>
      <c r="D30" s="29"/>
      <c r="E30" s="31"/>
      <c r="F30" s="32"/>
      <c r="G30" s="62">
        <f t="shared" si="6"/>
        <v>0</v>
      </c>
      <c r="H30" s="62"/>
      <c r="I30" s="62"/>
      <c r="J30" s="62"/>
      <c r="K30" s="84">
        <f t="shared" si="5"/>
        <v>0</v>
      </c>
    </row>
    <row r="31" spans="1:16" ht="15.75" hidden="1">
      <c r="A31" s="34"/>
      <c r="B31" s="34"/>
      <c r="C31" s="34"/>
      <c r="D31" s="29"/>
      <c r="E31" s="31"/>
      <c r="F31" s="32"/>
      <c r="G31" s="62">
        <f t="shared" si="6"/>
        <v>0</v>
      </c>
      <c r="H31" s="62"/>
      <c r="I31" s="62"/>
      <c r="J31" s="62"/>
      <c r="K31" s="84">
        <f t="shared" si="5"/>
        <v>0</v>
      </c>
    </row>
    <row r="32" spans="1:16" ht="15.75" hidden="1">
      <c r="A32" s="34"/>
      <c r="B32" s="34"/>
      <c r="C32" s="34"/>
      <c r="D32" s="29"/>
      <c r="E32" s="31"/>
      <c r="F32" s="32"/>
      <c r="G32" s="62">
        <f t="shared" si="6"/>
        <v>0</v>
      </c>
      <c r="H32" s="62"/>
      <c r="I32" s="62"/>
      <c r="J32" s="62"/>
      <c r="K32" s="84">
        <f t="shared" si="5"/>
        <v>0</v>
      </c>
    </row>
    <row r="33" spans="1:13" ht="15.75" hidden="1">
      <c r="A33" s="34"/>
      <c r="B33" s="34"/>
      <c r="C33" s="34"/>
      <c r="D33" s="29"/>
      <c r="E33" s="31"/>
      <c r="F33" s="32"/>
      <c r="G33" s="62">
        <f t="shared" si="6"/>
        <v>0</v>
      </c>
      <c r="H33" s="62"/>
      <c r="I33" s="62"/>
      <c r="J33" s="62"/>
      <c r="K33" s="84">
        <f t="shared" si="5"/>
        <v>0</v>
      </c>
    </row>
    <row r="34" spans="1:13" ht="15.75" hidden="1">
      <c r="A34" s="34"/>
      <c r="B34" s="34"/>
      <c r="C34" s="34"/>
      <c r="D34" s="29"/>
      <c r="E34" s="31"/>
      <c r="F34" s="32"/>
      <c r="G34" s="62">
        <f t="shared" si="6"/>
        <v>0</v>
      </c>
      <c r="H34" s="62"/>
      <c r="I34" s="62"/>
      <c r="J34" s="62"/>
      <c r="K34" s="84">
        <f t="shared" si="5"/>
        <v>0</v>
      </c>
    </row>
    <row r="35" spans="1:13" ht="15.75" hidden="1">
      <c r="A35" s="34"/>
      <c r="B35" s="34"/>
      <c r="C35" s="34"/>
      <c r="D35" s="29"/>
      <c r="E35" s="31"/>
      <c r="F35" s="32"/>
      <c r="G35" s="62">
        <f t="shared" si="6"/>
        <v>0</v>
      </c>
      <c r="H35" s="62"/>
      <c r="I35" s="62"/>
      <c r="J35" s="62"/>
      <c r="K35" s="84">
        <f t="shared" si="5"/>
        <v>0</v>
      </c>
    </row>
    <row r="36" spans="1:13" ht="15.75" hidden="1">
      <c r="A36" s="34"/>
      <c r="B36" s="34"/>
      <c r="C36" s="34"/>
      <c r="D36" s="29"/>
      <c r="E36" s="31"/>
      <c r="F36" s="32"/>
      <c r="G36" s="62">
        <f t="shared" si="6"/>
        <v>0</v>
      </c>
      <c r="H36" s="62"/>
      <c r="I36" s="62"/>
      <c r="J36" s="62"/>
      <c r="K36" s="84">
        <f t="shared" si="5"/>
        <v>0</v>
      </c>
    </row>
    <row r="37" spans="1:13" ht="15.75" hidden="1">
      <c r="A37" s="34"/>
      <c r="B37" s="34"/>
      <c r="C37" s="34"/>
      <c r="D37" s="29"/>
      <c r="E37" s="31"/>
      <c r="F37" s="32"/>
      <c r="G37" s="62">
        <f t="shared" si="6"/>
        <v>0</v>
      </c>
      <c r="H37" s="62"/>
      <c r="I37" s="62"/>
      <c r="J37" s="62"/>
      <c r="K37" s="84">
        <f t="shared" si="5"/>
        <v>0</v>
      </c>
    </row>
    <row r="38" spans="1:13" ht="15.75" hidden="1">
      <c r="A38" s="34"/>
      <c r="B38" s="34"/>
      <c r="C38" s="34"/>
      <c r="D38" s="29"/>
      <c r="E38" s="31"/>
      <c r="F38" s="32"/>
      <c r="G38" s="62">
        <f t="shared" si="6"/>
        <v>0</v>
      </c>
      <c r="H38" s="62"/>
      <c r="I38" s="62"/>
      <c r="J38" s="62"/>
      <c r="K38" s="84">
        <f t="shared" si="5"/>
        <v>0</v>
      </c>
    </row>
    <row r="39" spans="1:13" ht="15.75" hidden="1">
      <c r="A39" s="34"/>
      <c r="B39" s="34"/>
      <c r="C39" s="34"/>
      <c r="D39" s="29"/>
      <c r="E39" s="31"/>
      <c r="F39" s="32"/>
      <c r="G39" s="62">
        <f t="shared" si="6"/>
        <v>0</v>
      </c>
      <c r="H39" s="62"/>
      <c r="I39" s="62"/>
      <c r="J39" s="62"/>
      <c r="K39" s="84">
        <f t="shared" si="5"/>
        <v>0</v>
      </c>
    </row>
    <row r="40" spans="1:13" ht="15.75" hidden="1">
      <c r="A40" s="34"/>
      <c r="B40" s="34"/>
      <c r="C40" s="34"/>
      <c r="D40" s="29"/>
      <c r="E40" s="31"/>
      <c r="F40" s="32"/>
      <c r="G40" s="62">
        <f t="shared" si="6"/>
        <v>0</v>
      </c>
      <c r="H40" s="62"/>
      <c r="I40" s="62"/>
      <c r="J40" s="62"/>
      <c r="K40" s="84">
        <f t="shared" si="5"/>
        <v>0</v>
      </c>
    </row>
    <row r="41" spans="1:13" ht="15.75" hidden="1">
      <c r="A41" s="34"/>
      <c r="B41" s="34"/>
      <c r="C41" s="34"/>
      <c r="D41" s="29"/>
      <c r="E41" s="31"/>
      <c r="F41" s="32"/>
      <c r="G41" s="62">
        <f t="shared" si="6"/>
        <v>0</v>
      </c>
      <c r="H41" s="62"/>
      <c r="I41" s="62"/>
      <c r="J41" s="62"/>
      <c r="K41" s="84">
        <f t="shared" si="5"/>
        <v>0</v>
      </c>
    </row>
    <row r="42" spans="1:13" ht="15.75" hidden="1">
      <c r="A42" s="34"/>
      <c r="B42" s="34"/>
      <c r="C42" s="34"/>
      <c r="D42" s="29"/>
      <c r="E42" s="31"/>
      <c r="F42" s="32"/>
      <c r="G42" s="62">
        <f t="shared" si="6"/>
        <v>0</v>
      </c>
      <c r="H42" s="62"/>
      <c r="I42" s="62"/>
      <c r="J42" s="62"/>
      <c r="K42" s="84">
        <f t="shared" si="5"/>
        <v>0</v>
      </c>
    </row>
    <row r="43" spans="1:13" ht="15.75" hidden="1">
      <c r="A43" s="34"/>
      <c r="B43" s="34"/>
      <c r="C43" s="34"/>
      <c r="D43" s="29"/>
      <c r="E43" s="31"/>
      <c r="F43" s="32"/>
      <c r="G43" s="62">
        <f t="shared" si="6"/>
        <v>0</v>
      </c>
      <c r="H43" s="62"/>
      <c r="I43" s="62"/>
      <c r="J43" s="62"/>
      <c r="K43" s="84">
        <f t="shared" si="5"/>
        <v>0</v>
      </c>
    </row>
    <row r="44" spans="1:13" ht="15.75" hidden="1">
      <c r="A44" s="34"/>
      <c r="B44" s="34"/>
      <c r="C44" s="34"/>
      <c r="D44" s="29"/>
      <c r="E44" s="31"/>
      <c r="F44" s="32"/>
      <c r="G44" s="62">
        <f t="shared" si="6"/>
        <v>0</v>
      </c>
      <c r="H44" s="62"/>
      <c r="I44" s="62"/>
      <c r="J44" s="62"/>
      <c r="K44" s="84">
        <f t="shared" si="5"/>
        <v>0</v>
      </c>
    </row>
    <row r="45" spans="1:13" ht="15.75" hidden="1">
      <c r="A45" s="34"/>
      <c r="B45" s="34"/>
      <c r="C45" s="34"/>
      <c r="D45" s="29"/>
      <c r="E45" s="31"/>
      <c r="F45" s="32"/>
      <c r="G45" s="62">
        <f t="shared" si="6"/>
        <v>0</v>
      </c>
      <c r="H45" s="62"/>
      <c r="I45" s="62"/>
      <c r="J45" s="62"/>
      <c r="K45" s="84">
        <f t="shared" si="5"/>
        <v>0</v>
      </c>
    </row>
    <row r="46" spans="1:13" ht="15.75" hidden="1">
      <c r="A46" s="34"/>
      <c r="B46" s="34"/>
      <c r="C46" s="34"/>
      <c r="D46" s="29"/>
      <c r="E46" s="31"/>
      <c r="F46" s="32"/>
      <c r="G46" s="62">
        <f t="shared" si="6"/>
        <v>0</v>
      </c>
      <c r="H46" s="62"/>
      <c r="I46" s="62"/>
      <c r="J46" s="62"/>
      <c r="K46" s="84">
        <f t="shared" si="5"/>
        <v>0</v>
      </c>
    </row>
    <row r="47" spans="1:13" ht="15.75">
      <c r="A47" s="33" t="s">
        <v>53</v>
      </c>
      <c r="B47" s="33" t="s">
        <v>53</v>
      </c>
      <c r="C47" s="33" t="s">
        <v>53</v>
      </c>
      <c r="D47" s="35" t="s">
        <v>54</v>
      </c>
      <c r="E47" s="36" t="s">
        <v>53</v>
      </c>
      <c r="F47" s="37" t="s">
        <v>53</v>
      </c>
      <c r="G47" s="64">
        <f>G10</f>
        <v>967400</v>
      </c>
      <c r="H47" s="64">
        <f>H10</f>
        <v>303000</v>
      </c>
      <c r="I47" s="64">
        <f>I10</f>
        <v>664400</v>
      </c>
      <c r="J47" s="64">
        <f>J10</f>
        <v>664400</v>
      </c>
      <c r="K47" s="84">
        <f t="shared" si="5"/>
        <v>967400</v>
      </c>
      <c r="L47" s="84">
        <f>G47-H47-I47</f>
        <v>0</v>
      </c>
      <c r="M47" s="84">
        <f>G47-I47-H47</f>
        <v>0</v>
      </c>
    </row>
    <row r="48" spans="1:13">
      <c r="H48" s="91"/>
      <c r="I48" s="91"/>
      <c r="J48" s="91"/>
      <c r="K48" s="84">
        <v>1</v>
      </c>
      <c r="M48" s="84" t="e">
        <f>#REF!-I48-H48</f>
        <v>#REF!</v>
      </c>
    </row>
    <row r="49" spans="1:255">
      <c r="H49" s="91"/>
      <c r="I49" s="91"/>
      <c r="J49" s="91"/>
      <c r="K49" s="84">
        <v>1</v>
      </c>
      <c r="M49" s="84" t="e">
        <f>#REF!-I49-H49</f>
        <v>#REF!</v>
      </c>
    </row>
    <row r="50" spans="1:255" ht="19.899999999999999" customHeight="1">
      <c r="A50" s="38" t="s">
        <v>5</v>
      </c>
      <c r="B50" s="92"/>
      <c r="C50" s="39"/>
      <c r="E50" s="40"/>
      <c r="F50" s="40"/>
      <c r="G50" s="40"/>
      <c r="H50" s="20"/>
      <c r="I50" s="38" t="s">
        <v>6</v>
      </c>
      <c r="J50" s="38"/>
      <c r="K50" s="20">
        <v>1</v>
      </c>
      <c r="L50" s="38"/>
      <c r="M50" s="84" t="e">
        <f>#REF!-I50-H50</f>
        <v>#REF!</v>
      </c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1"/>
      <c r="BK50" s="41"/>
      <c r="BL50" s="41"/>
      <c r="BM50" s="41"/>
      <c r="BN50" s="41"/>
      <c r="BO50" s="41"/>
      <c r="BP50" s="41"/>
      <c r="BQ50" s="41"/>
      <c r="BR50" s="41"/>
      <c r="BS50" s="41"/>
      <c r="BT50" s="41"/>
      <c r="BU50" s="41"/>
      <c r="BV50" s="41"/>
      <c r="BW50" s="41"/>
      <c r="BX50" s="41"/>
      <c r="BY50" s="41"/>
      <c r="BZ50" s="41"/>
      <c r="CA50" s="41"/>
      <c r="CB50" s="41"/>
      <c r="CC50" s="41"/>
      <c r="CD50" s="41"/>
      <c r="CE50" s="41"/>
      <c r="CF50" s="41"/>
      <c r="CG50" s="41"/>
      <c r="CH50" s="41"/>
      <c r="CI50" s="41"/>
      <c r="CJ50" s="41"/>
      <c r="CK50" s="41"/>
      <c r="CL50" s="41"/>
      <c r="CM50" s="41"/>
      <c r="CN50" s="41"/>
      <c r="CO50" s="41"/>
      <c r="CP50" s="41"/>
      <c r="CQ50" s="41"/>
      <c r="CR50" s="41"/>
      <c r="CS50" s="41"/>
      <c r="CT50" s="41"/>
      <c r="CU50" s="41"/>
      <c r="CV50" s="41"/>
      <c r="CW50" s="41"/>
      <c r="CX50" s="41"/>
      <c r="CY50" s="41"/>
      <c r="CZ50" s="41"/>
      <c r="DA50" s="41"/>
      <c r="DB50" s="41"/>
      <c r="DC50" s="41"/>
      <c r="DD50" s="41"/>
      <c r="DE50" s="41"/>
      <c r="DF50" s="41"/>
      <c r="DG50" s="41"/>
      <c r="DH50" s="41"/>
      <c r="DI50" s="41"/>
      <c r="DJ50" s="41"/>
      <c r="DK50" s="41"/>
      <c r="DL50" s="41"/>
      <c r="DM50" s="41"/>
      <c r="DN50" s="41"/>
      <c r="DO50" s="41"/>
      <c r="DP50" s="41"/>
      <c r="DQ50" s="41"/>
      <c r="DR50" s="41"/>
      <c r="DS50" s="41"/>
      <c r="DT50" s="41"/>
      <c r="DU50" s="41"/>
      <c r="DV50" s="41"/>
      <c r="DW50" s="41"/>
      <c r="DX50" s="41"/>
      <c r="DY50" s="41"/>
      <c r="DZ50" s="41"/>
      <c r="EA50" s="41"/>
      <c r="EB50" s="41"/>
      <c r="EC50" s="41"/>
      <c r="ED50" s="41"/>
      <c r="EE50" s="41"/>
      <c r="EF50" s="41"/>
      <c r="EG50" s="41"/>
      <c r="EH50" s="41"/>
      <c r="EI50" s="41"/>
      <c r="EJ50" s="41"/>
      <c r="EK50" s="41"/>
      <c r="EL50" s="41"/>
      <c r="EM50" s="41"/>
      <c r="EN50" s="41"/>
      <c r="EO50" s="41"/>
      <c r="EP50" s="41"/>
      <c r="EQ50" s="41"/>
      <c r="ER50" s="41"/>
      <c r="ES50" s="41"/>
      <c r="ET50" s="41"/>
      <c r="EU50" s="41"/>
      <c r="EV50" s="41"/>
      <c r="EW50" s="41"/>
      <c r="EX50" s="41"/>
      <c r="EY50" s="41"/>
      <c r="EZ50" s="41"/>
      <c r="FA50" s="41"/>
      <c r="FB50" s="41"/>
      <c r="FC50" s="41"/>
      <c r="FD50" s="41"/>
      <c r="FE50" s="41"/>
      <c r="FF50" s="41"/>
      <c r="FG50" s="41"/>
      <c r="FH50" s="41"/>
      <c r="FI50" s="41"/>
      <c r="FJ50" s="41"/>
      <c r="FK50" s="41"/>
      <c r="FL50" s="41"/>
      <c r="FM50" s="41"/>
      <c r="FN50" s="41"/>
      <c r="FO50" s="41"/>
      <c r="FP50" s="41"/>
      <c r="FQ50" s="41"/>
      <c r="FR50" s="41"/>
      <c r="FS50" s="41"/>
      <c r="FT50" s="41"/>
      <c r="FU50" s="41"/>
      <c r="FV50" s="41"/>
      <c r="FW50" s="41"/>
      <c r="FX50" s="41"/>
      <c r="FY50" s="41"/>
      <c r="FZ50" s="41"/>
      <c r="GA50" s="41"/>
      <c r="GB50" s="41"/>
      <c r="GC50" s="41"/>
      <c r="GD50" s="41"/>
      <c r="GE50" s="41"/>
      <c r="GF50" s="41"/>
      <c r="GG50" s="41"/>
      <c r="GH50" s="41"/>
      <c r="GI50" s="41"/>
      <c r="GJ50" s="41"/>
      <c r="GK50" s="41"/>
      <c r="GL50" s="41"/>
      <c r="GM50" s="41"/>
      <c r="GN50" s="41"/>
      <c r="GO50" s="41"/>
      <c r="GP50" s="41"/>
      <c r="GQ50" s="41"/>
      <c r="GR50" s="41"/>
      <c r="GS50" s="41"/>
      <c r="GT50" s="41"/>
      <c r="GU50" s="41"/>
      <c r="GV50" s="41"/>
      <c r="GW50" s="41"/>
      <c r="GX50" s="41"/>
      <c r="GY50" s="41"/>
      <c r="GZ50" s="41"/>
      <c r="HA50" s="41"/>
      <c r="HB50" s="41"/>
      <c r="HC50" s="41"/>
      <c r="HD50" s="41"/>
      <c r="HE50" s="41"/>
      <c r="HF50" s="41"/>
      <c r="HG50" s="41"/>
      <c r="HH50" s="41"/>
      <c r="HI50" s="41"/>
      <c r="HJ50" s="41"/>
      <c r="HK50" s="41"/>
      <c r="HL50" s="41"/>
      <c r="HM50" s="41"/>
      <c r="HN50" s="41"/>
      <c r="HO50" s="41"/>
      <c r="HP50" s="41"/>
      <c r="HQ50" s="41"/>
      <c r="HR50" s="41"/>
      <c r="HS50" s="41"/>
      <c r="HT50" s="41"/>
      <c r="HU50" s="41"/>
      <c r="HV50" s="41"/>
      <c r="HW50" s="41"/>
      <c r="HX50" s="41"/>
      <c r="HY50" s="41"/>
      <c r="HZ50" s="41"/>
      <c r="IA50" s="41"/>
      <c r="IB50" s="41"/>
      <c r="IC50" s="41"/>
      <c r="ID50" s="41"/>
      <c r="IE50" s="41"/>
      <c r="IF50" s="41"/>
      <c r="IG50" s="41"/>
      <c r="IH50" s="41"/>
      <c r="II50" s="41"/>
      <c r="IJ50" s="41"/>
      <c r="IK50" s="41"/>
      <c r="IL50" s="41"/>
      <c r="IM50" s="41"/>
      <c r="IN50" s="41"/>
      <c r="IO50" s="41"/>
      <c r="IP50" s="41"/>
      <c r="IQ50" s="41"/>
      <c r="IR50" s="41"/>
      <c r="IS50" s="41"/>
      <c r="IT50" s="41"/>
      <c r="IU50" s="41"/>
    </row>
    <row r="51" spans="1:255">
      <c r="H51" s="91"/>
      <c r="I51" s="91"/>
      <c r="J51" s="91"/>
      <c r="K51" s="93">
        <v>1</v>
      </c>
      <c r="M51" s="84" t="e">
        <f>#REF!-I51-H51</f>
        <v>#REF!</v>
      </c>
    </row>
    <row r="52" spans="1:255">
      <c r="H52" s="91"/>
      <c r="I52" s="91"/>
      <c r="J52" s="91"/>
      <c r="K52" s="93">
        <v>1</v>
      </c>
      <c r="M52" s="84" t="e">
        <f>#REF!-I52-H52</f>
        <v>#REF!</v>
      </c>
    </row>
    <row r="53" spans="1:255">
      <c r="H53" s="91"/>
      <c r="I53" s="91"/>
      <c r="J53" s="94">
        <f>H47+I47-G47</f>
        <v>0</v>
      </c>
    </row>
    <row r="54" spans="1:255">
      <c r="H54" s="91"/>
      <c r="I54" s="91"/>
      <c r="J54" s="91"/>
    </row>
    <row r="55" spans="1:255">
      <c r="H55" s="91"/>
      <c r="I55" s="91"/>
      <c r="J55" s="91"/>
    </row>
    <row r="56" spans="1:255">
      <c r="H56" s="91"/>
      <c r="I56" s="91"/>
      <c r="J56" s="91"/>
    </row>
    <row r="57" spans="1:255">
      <c r="G57" s="84"/>
      <c r="H57" s="84"/>
      <c r="I57" s="84"/>
      <c r="J57" s="84"/>
    </row>
    <row r="58" spans="1:255">
      <c r="H58" s="91"/>
      <c r="I58" s="91"/>
      <c r="J58" s="91"/>
    </row>
    <row r="59" spans="1:255">
      <c r="H59" s="91"/>
      <c r="I59" s="91"/>
      <c r="J59" s="91"/>
    </row>
    <row r="60" spans="1:255">
      <c r="H60" s="91"/>
      <c r="I60" s="91"/>
      <c r="J60" s="91"/>
    </row>
    <row r="61" spans="1:255">
      <c r="H61" s="91"/>
      <c r="I61" s="91"/>
      <c r="J61" s="91"/>
    </row>
    <row r="62" spans="1:255">
      <c r="H62" s="91"/>
      <c r="I62" s="91"/>
      <c r="J62" s="91"/>
    </row>
    <row r="63" spans="1:255">
      <c r="H63" s="91"/>
      <c r="I63" s="91"/>
      <c r="J63" s="91"/>
    </row>
    <row r="64" spans="1:255">
      <c r="H64" s="91"/>
      <c r="I64" s="91"/>
      <c r="J64" s="91"/>
    </row>
    <row r="65" spans="8:10">
      <c r="H65" s="91"/>
      <c r="I65" s="91"/>
      <c r="J65" s="91"/>
    </row>
    <row r="66" spans="8:10">
      <c r="H66" s="91"/>
      <c r="I66" s="91"/>
      <c r="J66" s="91"/>
    </row>
    <row r="67" spans="8:10">
      <c r="H67" s="91"/>
      <c r="I67" s="91"/>
      <c r="J67" s="91"/>
    </row>
    <row r="68" spans="8:10">
      <c r="H68" s="91"/>
      <c r="I68" s="91"/>
      <c r="J68" s="91"/>
    </row>
    <row r="69" spans="8:10">
      <c r="H69" s="91"/>
      <c r="I69" s="91"/>
      <c r="J69" s="91"/>
    </row>
    <row r="70" spans="8:10">
      <c r="H70" s="91"/>
      <c r="I70" s="91"/>
      <c r="J70" s="91"/>
    </row>
    <row r="71" spans="8:10">
      <c r="H71" s="91"/>
      <c r="I71" s="91"/>
      <c r="J71" s="91"/>
    </row>
    <row r="72" spans="8:10">
      <c r="H72" s="91"/>
      <c r="I72" s="91"/>
      <c r="J72" s="91"/>
    </row>
    <row r="73" spans="8:10">
      <c r="H73" s="91"/>
      <c r="I73" s="91"/>
      <c r="J73" s="91"/>
    </row>
    <row r="74" spans="8:10">
      <c r="H74" s="91"/>
      <c r="I74" s="91"/>
      <c r="J74" s="91"/>
    </row>
    <row r="75" spans="8:10">
      <c r="H75" s="91"/>
      <c r="I75" s="91"/>
      <c r="J75" s="91"/>
    </row>
    <row r="76" spans="8:10">
      <c r="H76" s="91"/>
      <c r="I76" s="91"/>
      <c r="J76" s="91"/>
    </row>
    <row r="77" spans="8:10">
      <c r="H77" s="91"/>
      <c r="I77" s="91"/>
      <c r="J77" s="91"/>
    </row>
    <row r="78" spans="8:10">
      <c r="H78" s="91"/>
      <c r="I78" s="91"/>
      <c r="J78" s="91"/>
    </row>
    <row r="79" spans="8:10">
      <c r="H79" s="91"/>
      <c r="I79" s="91"/>
      <c r="J79" s="91"/>
    </row>
    <row r="80" spans="8:10">
      <c r="H80" s="91"/>
      <c r="I80" s="91"/>
      <c r="J80" s="91"/>
    </row>
    <row r="81" spans="8:10">
      <c r="H81" s="91"/>
      <c r="I81" s="91"/>
      <c r="J81" s="91"/>
    </row>
    <row r="82" spans="8:10">
      <c r="H82" s="91"/>
      <c r="I82" s="91"/>
      <c r="J82" s="91"/>
    </row>
    <row r="83" spans="8:10">
      <c r="H83" s="91"/>
      <c r="I83" s="91"/>
      <c r="J83" s="91"/>
    </row>
    <row r="84" spans="8:10">
      <c r="H84" s="91"/>
      <c r="I84" s="91"/>
      <c r="J84" s="91"/>
    </row>
    <row r="85" spans="8:10">
      <c r="H85" s="91"/>
      <c r="I85" s="91"/>
      <c r="J85" s="91"/>
    </row>
    <row r="86" spans="8:10">
      <c r="H86" s="91"/>
      <c r="I86" s="91"/>
      <c r="J86" s="91"/>
    </row>
    <row r="87" spans="8:10">
      <c r="H87" s="91"/>
      <c r="I87" s="91"/>
      <c r="J87" s="91"/>
    </row>
    <row r="88" spans="8:10">
      <c r="H88" s="91"/>
      <c r="I88" s="91"/>
      <c r="J88" s="91"/>
    </row>
    <row r="89" spans="8:10">
      <c r="H89" s="91"/>
      <c r="I89" s="91"/>
      <c r="J89" s="91"/>
    </row>
    <row r="90" spans="8:10">
      <c r="H90" s="91"/>
      <c r="I90" s="91"/>
      <c r="J90" s="91"/>
    </row>
    <row r="91" spans="8:10">
      <c r="H91" s="91"/>
      <c r="I91" s="91"/>
      <c r="J91" s="91"/>
    </row>
    <row r="92" spans="8:10">
      <c r="H92" s="91"/>
      <c r="I92" s="91"/>
      <c r="J92" s="91"/>
    </row>
    <row r="93" spans="8:10">
      <c r="H93" s="91"/>
      <c r="I93" s="91"/>
      <c r="J93" s="91"/>
    </row>
    <row r="94" spans="8:10">
      <c r="H94" s="91"/>
      <c r="I94" s="91"/>
      <c r="J94" s="91"/>
    </row>
    <row r="95" spans="8:10">
      <c r="H95" s="91"/>
      <c r="I95" s="91"/>
      <c r="J95" s="91"/>
    </row>
    <row r="96" spans="8:10">
      <c r="H96" s="91"/>
      <c r="I96" s="91"/>
      <c r="J96" s="91"/>
    </row>
    <row r="97" spans="5:10">
      <c r="H97" s="91"/>
      <c r="I97" s="91"/>
      <c r="J97" s="91"/>
    </row>
    <row r="98" spans="5:10">
      <c r="H98" s="91"/>
      <c r="I98" s="91"/>
      <c r="J98" s="91"/>
    </row>
    <row r="99" spans="5:10">
      <c r="H99" s="91"/>
      <c r="I99" s="91"/>
      <c r="J99" s="91"/>
    </row>
    <row r="100" spans="5:10">
      <c r="H100" s="91"/>
      <c r="I100" s="91"/>
      <c r="J100" s="91"/>
    </row>
    <row r="101" spans="5:10">
      <c r="H101" s="91"/>
      <c r="I101" s="91"/>
      <c r="J101" s="91"/>
    </row>
    <row r="102" spans="5:10">
      <c r="H102" s="91"/>
      <c r="I102" s="91"/>
      <c r="J102" s="91"/>
    </row>
    <row r="103" spans="5:10">
      <c r="H103" s="91"/>
      <c r="I103" s="91"/>
      <c r="J103" s="91"/>
    </row>
    <row r="104" spans="5:10">
      <c r="H104" s="91"/>
      <c r="I104" s="91"/>
      <c r="J104" s="91"/>
    </row>
    <row r="105" spans="5:10">
      <c r="H105" s="91"/>
      <c r="I105" s="91"/>
      <c r="J105" s="91"/>
    </row>
    <row r="106" spans="5:10">
      <c r="H106" s="91"/>
      <c r="I106" s="91"/>
      <c r="J106" s="91"/>
    </row>
    <row r="107" spans="5:10">
      <c r="H107" s="91"/>
      <c r="I107" s="91"/>
      <c r="J107" s="91"/>
    </row>
    <row r="108" spans="5:10">
      <c r="H108" s="91"/>
      <c r="I108" s="91"/>
      <c r="J108" s="91"/>
    </row>
    <row r="109" spans="5:10">
      <c r="H109" s="91"/>
      <c r="I109" s="91"/>
      <c r="J109" s="91"/>
    </row>
    <row r="111" spans="5:10" ht="15.75">
      <c r="E111" s="95" t="s">
        <v>0</v>
      </c>
      <c r="F111" s="95"/>
      <c r="G111" s="95"/>
      <c r="H111" s="96" t="e">
        <f>H11+#REF!+#REF!+#REF!+#REF!+#REF!+#REF!+#REF!+#REF!+#REF!+#REF!+#REF!+#REF!+#REF!+#REF!</f>
        <v>#REF!</v>
      </c>
      <c r="I111" s="96" t="e">
        <f>I11+#REF!+#REF!+#REF!+#REF!+#REF!+#REF!+#REF!+#REF!+#REF!+#REF!+#REF!+#REF!+#REF!+#REF!</f>
        <v>#REF!</v>
      </c>
      <c r="J111" s="96"/>
    </row>
    <row r="112" spans="5:10" s="97" customFormat="1" ht="26.25">
      <c r="H112" s="98" t="e">
        <f>H111-H47</f>
        <v>#REF!</v>
      </c>
      <c r="I112" s="99" t="e">
        <f>I111-I47</f>
        <v>#REF!</v>
      </c>
      <c r="J112" s="99"/>
    </row>
    <row r="119" spans="8:11">
      <c r="H119" s="84">
        <f>[1]дод3!E244</f>
        <v>0</v>
      </c>
      <c r="I119" s="84">
        <f>[1]дод3!N244</f>
        <v>0</v>
      </c>
      <c r="J119" s="84"/>
      <c r="K119" s="84" t="s">
        <v>1</v>
      </c>
    </row>
    <row r="120" spans="8:11" ht="18.75">
      <c r="H120" s="42" t="e">
        <f>H119-#REF!-#REF!-#REF!-#REF!-#REF!-#REF!</f>
        <v>#REF!</v>
      </c>
      <c r="I120" s="42" t="e">
        <f>I119-#REF!-#REF!-#REF!-#REF!-#REF!-#REF!</f>
        <v>#REF!</v>
      </c>
      <c r="J120" s="42"/>
      <c r="K120" s="84"/>
    </row>
    <row r="121" spans="8:11">
      <c r="J121" s="84">
        <f>H47+I47-G47</f>
        <v>0</v>
      </c>
    </row>
  </sheetData>
  <mergeCells count="12">
    <mergeCell ref="H2:J3"/>
    <mergeCell ref="H4:J4"/>
    <mergeCell ref="D7:D8"/>
    <mergeCell ref="I7:J7"/>
    <mergeCell ref="A5:J5"/>
    <mergeCell ref="A7:A8"/>
    <mergeCell ref="B7:B8"/>
    <mergeCell ref="F7:F8"/>
    <mergeCell ref="C7:C8"/>
    <mergeCell ref="G7:G8"/>
    <mergeCell ref="E7:E8"/>
    <mergeCell ref="H7:H8"/>
  </mergeCells>
  <phoneticPr fontId="0" type="noConversion"/>
  <printOptions horizontalCentered="1"/>
  <pageMargins left="0.26" right="0" top="0.46" bottom="0.43" header="0.17" footer="0.15748031496062992"/>
  <pageSetup paperSize="9" scale="44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дод 1</vt:lpstr>
      <vt:lpstr> дод 2</vt:lpstr>
      <vt:lpstr>дод 3</vt:lpstr>
      <vt:lpstr>дод 4</vt:lpstr>
      <vt:lpstr>дод 5</vt:lpstr>
      <vt:lpstr>  дод 6</vt:lpstr>
      <vt:lpstr>'  дод 6'!Заголовки_для_печати</vt:lpstr>
      <vt:lpstr>'  дод 6'!Область_печати</vt:lpstr>
      <vt:lpstr>'дод 4'!Область_печати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</dc:creator>
  <cp:lastModifiedBy>Пользователь Windows</cp:lastModifiedBy>
  <cp:lastPrinted>2019-01-02T08:43:52Z</cp:lastPrinted>
  <dcterms:created xsi:type="dcterms:W3CDTF">2018-12-14T13:33:50Z</dcterms:created>
  <dcterms:modified xsi:type="dcterms:W3CDTF">2019-01-02T10:13:07Z</dcterms:modified>
</cp:coreProperties>
</file>